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\Documents\A Finergy\2020\Presentations\"/>
    </mc:Choice>
  </mc:AlternateContent>
  <xr:revisionPtr revIDLastSave="0" documentId="13_ncr:1_{D30EF24F-B5B6-420F-B00D-372599444D70}" xr6:coauthVersionLast="45" xr6:coauthVersionMax="45" xr10:uidLastSave="{00000000-0000-0000-0000-000000000000}"/>
  <bookViews>
    <workbookView xWindow="-108" yWindow="-108" windowWidth="23256" windowHeight="12576" xr2:uid="{416B0B2F-CFF5-452F-8D58-15FAB078AAFA}"/>
  </bookViews>
  <sheets>
    <sheet name="Agenda" sheetId="1" r:id="rId1"/>
    <sheet name="Sum, Count and Average " sheetId="2" r:id="rId2"/>
    <sheet name="The IFS" sheetId="3" r:id="rId3"/>
    <sheet name="LookUps" sheetId="5" r:id="rId4"/>
    <sheet name="Formating and Date Formulas" sheetId="6" r:id="rId5"/>
    <sheet name="Data Tricks" sheetId="7" r:id="rId6"/>
    <sheet name="Basic Forecast" sheetId="8" r:id="rId7"/>
    <sheet name="Final Thoughts" sheetId="9" r:id="rId8"/>
    <sheet name="Bonus Hints" sheetId="4" r:id="rId9"/>
  </sheets>
  <definedNames>
    <definedName name="_xlnm._FilterDatabase" localSheetId="5" hidden="1">'Data Tricks'!$A$2:$G$25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54" i="3"/>
  <c r="O3" i="8"/>
  <c r="O4" i="8"/>
  <c r="O7" i="8" s="1"/>
  <c r="O5" i="8"/>
  <c r="O6" i="8"/>
  <c r="C7" i="8"/>
  <c r="C13" i="8" s="1"/>
  <c r="D7" i="8"/>
  <c r="E7" i="8"/>
  <c r="F7" i="8"/>
  <c r="G7" i="8"/>
  <c r="H7" i="8"/>
  <c r="I7" i="8"/>
  <c r="J7" i="8"/>
  <c r="K7" i="8"/>
  <c r="K13" i="8" s="1"/>
  <c r="L7" i="8"/>
  <c r="M7" i="8"/>
  <c r="N7" i="8"/>
  <c r="O10" i="8"/>
  <c r="O11" i="8" s="1"/>
  <c r="C11" i="8"/>
  <c r="D11" i="8"/>
  <c r="E11" i="8"/>
  <c r="F11" i="8"/>
  <c r="F13" i="8" s="1"/>
  <c r="F26" i="8" s="1"/>
  <c r="G11" i="8"/>
  <c r="H11" i="8"/>
  <c r="I11" i="8"/>
  <c r="J11" i="8"/>
  <c r="J13" i="8" s="1"/>
  <c r="J26" i="8" s="1"/>
  <c r="K11" i="8"/>
  <c r="L11" i="8"/>
  <c r="M11" i="8"/>
  <c r="N11" i="8"/>
  <c r="N13" i="8" s="1"/>
  <c r="N26" i="8" s="1"/>
  <c r="E13" i="8"/>
  <c r="G13" i="8"/>
  <c r="I13" i="8"/>
  <c r="M13" i="8"/>
  <c r="O16" i="8"/>
  <c r="O17" i="8"/>
  <c r="O18" i="8"/>
  <c r="O19" i="8"/>
  <c r="O20" i="8"/>
  <c r="O21" i="8"/>
  <c r="O22" i="8"/>
  <c r="O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C32" i="5"/>
  <c r="C13" i="5"/>
  <c r="C71" i="3"/>
  <c r="E21" i="3"/>
  <c r="E20" i="3"/>
  <c r="E19" i="3"/>
  <c r="E14" i="3"/>
  <c r="E13" i="3"/>
  <c r="E12" i="3"/>
  <c r="E6" i="3"/>
  <c r="E5" i="3"/>
  <c r="E4" i="3"/>
  <c r="L13" i="8" l="1"/>
  <c r="L26" i="8" s="1"/>
  <c r="H13" i="8"/>
  <c r="H26" i="8" s="1"/>
  <c r="D13" i="8"/>
  <c r="D26" i="8"/>
  <c r="M26" i="8"/>
  <c r="I26" i="8"/>
  <c r="E26" i="8"/>
  <c r="K26" i="8"/>
  <c r="G26" i="8"/>
  <c r="C26" i="8"/>
  <c r="G49" i="6"/>
  <c r="H49" i="6"/>
  <c r="I49" i="6"/>
  <c r="G50" i="6"/>
  <c r="H50" i="6"/>
  <c r="I50" i="6"/>
  <c r="I48" i="6"/>
  <c r="H48" i="6"/>
  <c r="G48" i="6"/>
  <c r="B39" i="6"/>
  <c r="B36" i="6"/>
  <c r="B33" i="6"/>
  <c r="B23" i="6"/>
  <c r="B19" i="6"/>
  <c r="C7" i="6"/>
  <c r="C57" i="3"/>
  <c r="C31" i="3"/>
  <c r="G29" i="3"/>
  <c r="F29" i="3"/>
  <c r="B6" i="4"/>
  <c r="B5" i="4"/>
  <c r="B4" i="4"/>
  <c r="O13" i="8" l="1"/>
  <c r="O26" i="8" s="1"/>
</calcChain>
</file>

<file path=xl/sharedStrings.xml><?xml version="1.0" encoding="utf-8"?>
<sst xmlns="http://schemas.openxmlformats.org/spreadsheetml/2006/main" count="504" uniqueCount="341">
  <si>
    <t xml:space="preserve">Sumifs </t>
  </si>
  <si>
    <t xml:space="preserve">If </t>
  </si>
  <si>
    <t xml:space="preserve">Top 10 Excel Formulas For Small Business </t>
  </si>
  <si>
    <t xml:space="preserve">Countifs </t>
  </si>
  <si>
    <t xml:space="preserve">Hlookup </t>
  </si>
  <si>
    <t xml:space="preserve">Vlookup </t>
  </si>
  <si>
    <t xml:space="preserve">concatenate </t>
  </si>
  <si>
    <t xml:space="preserve">Month, Day, Year </t>
  </si>
  <si>
    <t xml:space="preserve">Average </t>
  </si>
  <si>
    <t xml:space="preserve">Sum, Count, Average </t>
  </si>
  <si>
    <t xml:space="preserve">Pivot Tables!! </t>
  </si>
  <si>
    <t xml:space="preserve">Build Your Own Forecast </t>
  </si>
  <si>
    <t xml:space="preserve">Final Thoughts </t>
  </si>
  <si>
    <t xml:space="preserve">Sum </t>
  </si>
  <si>
    <t xml:space="preserve">Sum Example </t>
  </si>
  <si>
    <t xml:space="preserve">Enter Formula </t>
  </si>
  <si>
    <t>=sum(g2:g5)</t>
  </si>
  <si>
    <t xml:space="preserve">Count </t>
  </si>
  <si>
    <t>=count(h2:h5)</t>
  </si>
  <si>
    <t xml:space="preserve">Count Example </t>
  </si>
  <si>
    <t xml:space="preserve">Dog </t>
  </si>
  <si>
    <t xml:space="preserve">=average(i2:i5) </t>
  </si>
  <si>
    <t xml:space="preserve">Average Example </t>
  </si>
  <si>
    <t>=if(logical_test,[value_if_true],[value_if_false])</t>
  </si>
  <si>
    <t xml:space="preserve">Understanding the IF Formula </t>
  </si>
  <si>
    <t xml:space="preserve">Asking a question comparing a cell to another cell or value </t>
  </si>
  <si>
    <t xml:space="preserve">               example of If questions </t>
  </si>
  <si>
    <t xml:space="preserve"> </t>
  </si>
  <si>
    <t xml:space="preserve">is this cell equal to that cell? </t>
  </si>
  <si>
    <t xml:space="preserve">is this cell greater than 3? </t>
  </si>
  <si>
    <t xml:space="preserve">Logical_Test (&gt;,&lt;, =) </t>
  </si>
  <si>
    <t>[value_if_true]</t>
  </si>
  <si>
    <t xml:space="preserve">            examples of what to do if true </t>
  </si>
  <si>
    <t xml:space="preserve">Show the word Banana </t>
  </si>
  <si>
    <t>[value_if_false]</t>
  </si>
  <si>
    <t xml:space="preserve">if the answer to the question is false, than do this </t>
  </si>
  <si>
    <t xml:space="preserve">              examples of what to do if false </t>
  </si>
  <si>
    <t>00026</t>
  </si>
  <si>
    <t xml:space="preserve">Use =" " to leave cell blank, or ="0" to leave a zero in the cell </t>
  </si>
  <si>
    <t xml:space="preserve">              You can put anything in the " " to show the value </t>
  </si>
  <si>
    <t xml:space="preserve">Use a apostrophe to override excel formatting </t>
  </si>
  <si>
    <t xml:space="preserve">w.out apostrophe you see 26 </t>
  </si>
  <si>
    <t xml:space="preserve">with apostrophe you see there are three leading zeros </t>
  </si>
  <si>
    <t xml:space="preserve">Dogs </t>
  </si>
  <si>
    <t xml:space="preserve">Cats </t>
  </si>
  <si>
    <t xml:space="preserve">Total </t>
  </si>
  <si>
    <t xml:space="preserve">What Question do we want to answer? </t>
  </si>
  <si>
    <t xml:space="preserve">Pet Adoptions </t>
  </si>
  <si>
    <t xml:space="preserve">October </t>
  </si>
  <si>
    <t xml:space="preserve">November </t>
  </si>
  <si>
    <t xml:space="preserve">December </t>
  </si>
  <si>
    <t xml:space="preserve">Were more dogs adopted in October compared to cats? </t>
  </si>
  <si>
    <t xml:space="preserve">What do we want to do if true? </t>
  </si>
  <si>
    <t xml:space="preserve">say Yes </t>
  </si>
  <si>
    <t xml:space="preserve">What do we want to do if False? </t>
  </si>
  <si>
    <t xml:space="preserve">say No </t>
  </si>
  <si>
    <t xml:space="preserve">Formula </t>
  </si>
  <si>
    <t>=if(f18&gt;G18,"Yes","No")</t>
  </si>
  <si>
    <t xml:space="preserve">Formula in use </t>
  </si>
  <si>
    <t xml:space="preserve">IF example </t>
  </si>
  <si>
    <t xml:space="preserve">Now You Try </t>
  </si>
  <si>
    <t xml:space="preserve">Were more dogs adopted in November compared to cats? </t>
  </si>
  <si>
    <t xml:space="preserve">Enter IF Formula </t>
  </si>
  <si>
    <t xml:space="preserve">Formula SUMIFS </t>
  </si>
  <si>
    <t>=sumifs(sum_range,criteria_range1,criteria1)</t>
  </si>
  <si>
    <t>Sum_range</t>
  </si>
  <si>
    <t>Criteria_range1</t>
  </si>
  <si>
    <t xml:space="preserve">criteria1 </t>
  </si>
  <si>
    <t xml:space="preserve">What you are looking to match on </t>
  </si>
  <si>
    <t xml:space="preserve">January </t>
  </si>
  <si>
    <t>Birds</t>
  </si>
  <si>
    <t>Hamsters</t>
  </si>
  <si>
    <t xml:space="preserve">February </t>
  </si>
  <si>
    <t xml:space="preserve">March </t>
  </si>
  <si>
    <t>Month</t>
  </si>
  <si>
    <t>Animal</t>
  </si>
  <si>
    <t xml:space="preserve"># Adopted </t>
  </si>
  <si>
    <t xml:space="preserve">Use $ to lock cells in the formula </t>
  </si>
  <si>
    <t>=$A$1</t>
  </si>
  <si>
    <t xml:space="preserve">by placing dollar signs around a1 when you drag the formula the reference cell will stay on A1 </t>
  </si>
  <si>
    <t xml:space="preserve">You can have more than one criteria </t>
  </si>
  <si>
    <t xml:space="preserve">    Example  - Sum if the animal adopted was a hamster in January </t>
  </si>
  <si>
    <t xml:space="preserve">Your Turn </t>
  </si>
  <si>
    <t xml:space="preserve">Create a SUMIFS formula to show how many cats were adopted in February </t>
  </si>
  <si>
    <t xml:space="preserve">This formula is used to sum multiple cells based on criteria, you can have multiple criteria in one formula </t>
  </si>
  <si>
    <t xml:space="preserve">The first criteria range (column) you are going to look for a match on </t>
  </si>
  <si>
    <t xml:space="preserve">Formula COUNTIFS </t>
  </si>
  <si>
    <t xml:space="preserve">Tells Excel what cells to count based on criteria </t>
  </si>
  <si>
    <t>=countifs(criteria_range1,criteria1)</t>
  </si>
  <si>
    <t>Animal Adopted</t>
  </si>
  <si>
    <t xml:space="preserve">Animal Name </t>
  </si>
  <si>
    <t>Dog</t>
  </si>
  <si>
    <t xml:space="preserve">Baxter </t>
  </si>
  <si>
    <t>Cat</t>
  </si>
  <si>
    <t xml:space="preserve">Fluffy </t>
  </si>
  <si>
    <t>Bird</t>
  </si>
  <si>
    <t xml:space="preserve">Peter </t>
  </si>
  <si>
    <t>Hamster</t>
  </si>
  <si>
    <t xml:space="preserve">Dolores </t>
  </si>
  <si>
    <t xml:space="preserve">Simon </t>
  </si>
  <si>
    <t xml:space="preserve">Paul </t>
  </si>
  <si>
    <t xml:space="preserve">Question you want to answer - How many pets were named "Simon" </t>
  </si>
  <si>
    <t xml:space="preserve">        Example - of the animals name Simon how many are dogs </t>
  </si>
  <si>
    <t xml:space="preserve">How many animals are named Peter </t>
  </si>
  <si>
    <t xml:space="preserve">How many animals named Peter are Cats? </t>
  </si>
  <si>
    <t xml:space="preserve">IF </t>
  </si>
  <si>
    <t xml:space="preserve">Sumifs Example - Sum if the animal adopted was a dog </t>
  </si>
  <si>
    <t xml:space="preserve">VLOOKUP </t>
  </si>
  <si>
    <t>HLOOKUP</t>
  </si>
  <si>
    <t>=vlookup(lookup_value,Table_array,col_index_num,(range_lookup))</t>
  </si>
  <si>
    <t xml:space="preserve">Lookup_value </t>
  </si>
  <si>
    <t xml:space="preserve">what are you looking for? </t>
  </si>
  <si>
    <t xml:space="preserve">Table_array </t>
  </si>
  <si>
    <t>col_index</t>
  </si>
  <si>
    <t xml:space="preserve">Range_lookup </t>
  </si>
  <si>
    <t xml:space="preserve">Month </t>
  </si>
  <si>
    <t xml:space="preserve">Tim </t>
  </si>
  <si>
    <t xml:space="preserve">Pet Names </t>
  </si>
  <si>
    <t xml:space="preserve"># Animals with Name </t>
  </si>
  <si>
    <t xml:space="preserve">How many animals are named Fluffy </t>
  </si>
  <si>
    <t>Look Ups are used to bring back a value in one column/row  based on criteria in another column/row</t>
  </si>
  <si>
    <t xml:space="preserve">Vertical Look Up (Column) </t>
  </si>
  <si>
    <t xml:space="preserve">Horizontal lookup (rows) </t>
  </si>
  <si>
    <t xml:space="preserve">HLOOKUP </t>
  </si>
  <si>
    <t>=HLOOKUP(lookup_value,table_array,row_index_num,(range_lookup))</t>
  </si>
  <si>
    <t xml:space="preserve">0 or 1 </t>
  </si>
  <si>
    <t>row_index</t>
  </si>
  <si>
    <t>Dogs</t>
  </si>
  <si>
    <t xml:space="preserve">Birds </t>
  </si>
  <si>
    <t xml:space="preserve">How many cats were adopted in March </t>
  </si>
  <si>
    <t xml:space="preserve">Row Count </t>
  </si>
  <si>
    <t>Column Count</t>
  </si>
  <si>
    <t xml:space="preserve">How many birds were adopted in February </t>
  </si>
  <si>
    <t xml:space="preserve">Concatenate </t>
  </si>
  <si>
    <t>=concatenate(tex1,text2,text3)</t>
  </si>
  <si>
    <t xml:space="preserve">Concatenate is used to string several text cells together </t>
  </si>
  <si>
    <t xml:space="preserve">If you want January and 2020 to appear in one cell you can use concatenate </t>
  </si>
  <si>
    <t xml:space="preserve">Example </t>
  </si>
  <si>
    <t>=CONCATENATE(F3,G3)</t>
  </si>
  <si>
    <t>Left, Right</t>
  </si>
  <si>
    <t>Left/Right Formula</t>
  </si>
  <si>
    <t xml:space="preserve">Used to capture a certain number of cells starting either from the left or right  of the cell </t>
  </si>
  <si>
    <t>=LEFT(F3,3)</t>
  </si>
  <si>
    <t xml:space="preserve">Example right - you want to show the last two of the year </t>
  </si>
  <si>
    <t xml:space="preserve">Example Left  - You want to capture for the first three of the month </t>
  </si>
  <si>
    <t>=RIGHT(G3,2)</t>
  </si>
  <si>
    <t xml:space="preserve">You can Combine Concatenate and Left/Right Formulas </t>
  </si>
  <si>
    <t>=CONCATENATE(LEFT(F3,3),RIGHT(G3,2))</t>
  </si>
  <si>
    <t>=CONCATENATE(LEFT(F3,3)," ", RIGHT(G3,2))</t>
  </si>
  <si>
    <t xml:space="preserve">If you want a space between Jan and 20 add "  " </t>
  </si>
  <si>
    <t xml:space="preserve">Or put a - in between Jan-20 </t>
  </si>
  <si>
    <t>=CONCATENATE(LEFT(F3,3)," - ", RIGHT(G3,2))</t>
  </si>
  <si>
    <t xml:space="preserve">Allows you to pull out a portion of the date </t>
  </si>
  <si>
    <t>Date</t>
  </si>
  <si>
    <t>Year</t>
  </si>
  <si>
    <t xml:space="preserve">Day </t>
  </si>
  <si>
    <t xml:space="preserve">Year </t>
  </si>
  <si>
    <t>Month, Day or Year Formulas</t>
  </si>
  <si>
    <t>=month(cell)</t>
  </si>
  <si>
    <t xml:space="preserve">=day(cell) </t>
  </si>
  <si>
    <t>=YEAR(cell)</t>
  </si>
  <si>
    <t>Use the month formula on this date</t>
  </si>
  <si>
    <t xml:space="preserve">Your turn </t>
  </si>
  <si>
    <t>Use the left or right formula to show the last 3 digits of the invoice</t>
  </si>
  <si>
    <t>Invoice123</t>
  </si>
  <si>
    <t>Use Concatenate to combine the Month and Day</t>
  </si>
  <si>
    <t>Day</t>
  </si>
  <si>
    <t xml:space="preserve">Use Concatenate and Left/Right to combine the 3 Dig Month and 2 Digit year </t>
  </si>
  <si>
    <t>Invoice Number</t>
  </si>
  <si>
    <t>Product/Service</t>
  </si>
  <si>
    <t>Sales Rep</t>
  </si>
  <si>
    <t xml:space="preserve">Customer </t>
  </si>
  <si>
    <t xml:space="preserve">Amount </t>
  </si>
  <si>
    <t>ABC123</t>
  </si>
  <si>
    <t>ABC124</t>
  </si>
  <si>
    <t>ABC125</t>
  </si>
  <si>
    <t>ABC126</t>
  </si>
  <si>
    <t>ABC127</t>
  </si>
  <si>
    <t>ABC128</t>
  </si>
  <si>
    <t>ABC129</t>
  </si>
  <si>
    <t>ABC130</t>
  </si>
  <si>
    <t xml:space="preserve">Treats </t>
  </si>
  <si>
    <t xml:space="preserve">Food </t>
  </si>
  <si>
    <t xml:space="preserve">Balls </t>
  </si>
  <si>
    <t xml:space="preserve">ABC131 </t>
  </si>
  <si>
    <t>ABC132</t>
  </si>
  <si>
    <t>ABC133</t>
  </si>
  <si>
    <t>ABC134</t>
  </si>
  <si>
    <t>ABC135</t>
  </si>
  <si>
    <t xml:space="preserve">Filter </t>
  </si>
  <si>
    <t>Sort</t>
  </si>
  <si>
    <t>ABC136</t>
  </si>
  <si>
    <t>ABC137</t>
  </si>
  <si>
    <t>ABC138</t>
  </si>
  <si>
    <t>ABC139</t>
  </si>
  <si>
    <t>ABC140</t>
  </si>
  <si>
    <t>ABC141</t>
  </si>
  <si>
    <t>ABC142</t>
  </si>
  <si>
    <t>ABC143</t>
  </si>
  <si>
    <t>ABC144</t>
  </si>
  <si>
    <t>ABC145</t>
  </si>
  <si>
    <t xml:space="preserve">Paula's Pet Palace - Sales Data </t>
  </si>
  <si>
    <t>Beds</t>
  </si>
  <si>
    <t xml:space="preserve">Kevin </t>
  </si>
  <si>
    <t xml:space="preserve">Cody </t>
  </si>
  <si>
    <t xml:space="preserve">Nicole </t>
  </si>
  <si>
    <t>Steve</t>
  </si>
  <si>
    <t xml:space="preserve">Tina Poodles </t>
  </si>
  <si>
    <t xml:space="preserve">Bob Birds </t>
  </si>
  <si>
    <t xml:space="preserve">Larry Lobster </t>
  </si>
  <si>
    <t xml:space="preserve">Gina Gator </t>
  </si>
  <si>
    <t xml:space="preserve">Monica Katz </t>
  </si>
  <si>
    <t>Jerry Pug</t>
  </si>
  <si>
    <t xml:space="preserve">Jennifer Jaguar </t>
  </si>
  <si>
    <t xml:space="preserve">Linda Leopard </t>
  </si>
  <si>
    <t>Revenue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</si>
  <si>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</si>
  <si>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</si>
  <si>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</si>
  <si>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</si>
  <si>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</si>
  <si>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</si>
  <si>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</si>
  <si>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</si>
  <si>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</si>
  <si>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Food</t>
  </si>
  <si>
    <t>Bed</t>
  </si>
  <si>
    <t xml:space="preserve">Total Revenue </t>
  </si>
  <si>
    <t xml:space="preserve">Paula's Pet Palace 2021 Forecast </t>
  </si>
  <si>
    <t xml:space="preserve">Cost of Goods Sold </t>
  </si>
  <si>
    <t xml:space="preserve">Expenses </t>
  </si>
  <si>
    <t xml:space="preserve">Marketing </t>
  </si>
  <si>
    <t xml:space="preserve">Inventory </t>
  </si>
  <si>
    <t xml:space="preserve">Gross Profit </t>
  </si>
  <si>
    <t>Total Cost of Goods Sold</t>
  </si>
  <si>
    <t xml:space="preserve">Tips: </t>
  </si>
  <si>
    <t xml:space="preserve">Payroll </t>
  </si>
  <si>
    <t xml:space="preserve">Rent </t>
  </si>
  <si>
    <t xml:space="preserve">Telephone </t>
  </si>
  <si>
    <t xml:space="preserve">Internet </t>
  </si>
  <si>
    <t xml:space="preserve">Uniforms </t>
  </si>
  <si>
    <t xml:space="preserve">Insurance </t>
  </si>
  <si>
    <t xml:space="preserve">Total Expenses </t>
  </si>
  <si>
    <t xml:space="preserve">Office Supplies </t>
  </si>
  <si>
    <t xml:space="preserve">Net </t>
  </si>
  <si>
    <t xml:space="preserve">You can use conditional formatting to make variances pop out </t>
  </si>
  <si>
    <t xml:space="preserve">Conditional Formatting can be used to make cells color coded based on criteria - good to use, but if over done it can slow down your spreadsheet </t>
  </si>
  <si>
    <t xml:space="preserve">Pivot Tables </t>
  </si>
  <si>
    <t xml:space="preserve">Turn Data into a Table (ctrl T) </t>
  </si>
  <si>
    <t xml:space="preserve">Use Formulas if needed </t>
  </si>
  <si>
    <t xml:space="preserve">Table </t>
  </si>
  <si>
    <t xml:space="preserve">Think of each formula in Excel as request of what you would like Excel to do. Speak it out loud - "I want Excel to add A1 and B1"  </t>
  </si>
  <si>
    <t xml:space="preserve">Ask for Help!  There are tons of great resources online, ask Google she knows it all </t>
  </si>
  <si>
    <t xml:space="preserve">Take your time  </t>
  </si>
  <si>
    <t xml:space="preserve">Practice - the more you use it the easier it becomes </t>
  </si>
  <si>
    <t xml:space="preserve">Excel can be as complicated or basic as you want it to be. Use it how it is useful to you! </t>
  </si>
  <si>
    <t>Thank You!!</t>
  </si>
  <si>
    <t xml:space="preserve">Freeze Panes to make it easy to navigate </t>
  </si>
  <si>
    <t xml:space="preserve">Use formatting to make totals and categories to Pop </t>
  </si>
  <si>
    <t xml:space="preserve">        This is useful if you have leading zeros. </t>
  </si>
  <si>
    <t xml:space="preserve">If the answer to the question is true, than do this </t>
  </si>
  <si>
    <t xml:space="preserve">Data Tricks </t>
  </si>
  <si>
    <t xml:space="preserve">Is this cell less than 3? </t>
  </si>
  <si>
    <t xml:space="preserve">Step 1 </t>
  </si>
  <si>
    <t xml:space="preserve">Step 2 </t>
  </si>
  <si>
    <t xml:space="preserve">Step 3 </t>
  </si>
  <si>
    <t>=if(E1&gt;3)</t>
  </si>
  <si>
    <t>=if(E1=3)</t>
  </si>
  <si>
    <t xml:space="preserve">=if(E1&lt;3) </t>
  </si>
  <si>
    <t xml:space="preserve">add cell f1+f2 </t>
  </si>
  <si>
    <t>=if(E1&lt;3,F1+F2)</t>
  </si>
  <si>
    <t>=IF(E1&lt;3,"Banana")</t>
  </si>
  <si>
    <t xml:space="preserve">Subtract 1 from the cell </t>
  </si>
  <si>
    <t>=IF(E1&lt;3,E1-1)</t>
  </si>
  <si>
    <t>If E1 is Less than 3</t>
  </si>
  <si>
    <t xml:space="preserve">If E1 is Greater than 3 </t>
  </si>
  <si>
    <t>Subtract cell g1 from g2</t>
  </si>
  <si>
    <t xml:space="preserve">Show the word Apple </t>
  </si>
  <si>
    <t>=IF(E1&gt;3,F1+F2,G1-G2)</t>
  </si>
  <si>
    <t>=IF(E1&gt;3,"Banana","Apple")</t>
  </si>
  <si>
    <t>=IF(E1&gt;3,E1-1,E1-2)</t>
  </si>
  <si>
    <t xml:space="preserve">Subtract 2 from the cell </t>
  </si>
  <si>
    <t xml:space="preserve">the range of cells you will sum if criteria is met ( one sum range per formula) </t>
  </si>
  <si>
    <t># Adopted - cells G46:G55</t>
  </si>
  <si>
    <t>Animal - cells F46:F55</t>
  </si>
  <si>
    <t>=SUMIFS(G45:G54,F45:F54,F45)</t>
  </si>
  <si>
    <t>=SUMIFS(G46:G55,F46:F55,F48,E46:E55,E46)</t>
  </si>
  <si>
    <t>=COUNTIFS(F69:F78,F74)</t>
  </si>
  <si>
    <t>=COUNTIFS(F69:F78,F78,E69:E78,E77)</t>
  </si>
  <si>
    <t>G7:H11</t>
  </si>
  <si>
    <t>what are you looking for? (Value is in First Column)</t>
  </si>
  <si>
    <t xml:space="preserve">What column do you want to bring the result back ? </t>
  </si>
  <si>
    <t xml:space="preserve">0 or 1 (0 bring back an exact match) </t>
  </si>
  <si>
    <t>Peter</t>
  </si>
  <si>
    <t>=VLOOKUP(G8,G7:H11,2,0)</t>
  </si>
  <si>
    <t xml:space="preserve">What columns are involved? </t>
  </si>
  <si>
    <t xml:space="preserve">What row will have the result you want to bring back? </t>
  </si>
  <si>
    <t xml:space="preserve">What rows are involved? </t>
  </si>
  <si>
    <t>Cats</t>
  </si>
  <si>
    <t>H26:J29</t>
  </si>
  <si>
    <t>=HLOOKUP(H26,H26:J29,4,0)</t>
  </si>
  <si>
    <t>Vendor</t>
  </si>
  <si>
    <t xml:space="preserve">Expense Category </t>
  </si>
  <si>
    <t>DEF123</t>
  </si>
  <si>
    <t xml:space="preserve">Landlord LLC </t>
  </si>
  <si>
    <t>EDS127</t>
  </si>
  <si>
    <t xml:space="preserve">Marketing A-Go-GO </t>
  </si>
  <si>
    <t>CART21</t>
  </si>
  <si>
    <t xml:space="preserve">Verizon </t>
  </si>
  <si>
    <t>Telephone</t>
  </si>
  <si>
    <t>INT278</t>
  </si>
  <si>
    <t xml:space="preserve">Optimum </t>
  </si>
  <si>
    <t>Internet</t>
  </si>
  <si>
    <t>UNI8956</t>
  </si>
  <si>
    <t>Uniform Mart</t>
  </si>
  <si>
    <t>INS0120</t>
  </si>
  <si>
    <t xml:space="preserve">ABC Insurance CO </t>
  </si>
  <si>
    <t>STAP0789</t>
  </si>
  <si>
    <t>Staples</t>
  </si>
  <si>
    <t xml:space="preserve">Office Supples </t>
  </si>
  <si>
    <t>CART22</t>
  </si>
  <si>
    <t>DEF345</t>
  </si>
  <si>
    <t>EDS128</t>
  </si>
  <si>
    <t>INT279</t>
  </si>
  <si>
    <t>AMZ4587</t>
  </si>
  <si>
    <t xml:space="preserve">Amazon </t>
  </si>
  <si>
    <t>CART23</t>
  </si>
  <si>
    <t>AMZ4588</t>
  </si>
  <si>
    <t>EDS129</t>
  </si>
  <si>
    <t>INT280</t>
  </si>
  <si>
    <t>CART24</t>
  </si>
  <si>
    <t>EDS130</t>
  </si>
  <si>
    <t>INT281</t>
  </si>
  <si>
    <t>DEF456</t>
  </si>
  <si>
    <t>DEF561</t>
  </si>
  <si>
    <t>INS0620</t>
  </si>
  <si>
    <t>AMZ4590</t>
  </si>
  <si>
    <t>STAP0790</t>
  </si>
  <si>
    <t>STAP0899</t>
  </si>
  <si>
    <t>UNI8957</t>
  </si>
  <si>
    <t xml:space="preserve">Paula's Pet Palace - Expense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</si>
</sst>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quotePrefix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0" fillId="4" borderId="0" xfId="0" quotePrefix="1" applyFill="1"/>
    <xf numFmtId="14" fontId="0" fillId="0" borderId="0" xfId="0" applyNumberFormat="1"/>
    <xf numFmtId="0" fontId="3" fillId="2" borderId="0" xfId="0" applyFont="1" applyFill="1"/>
    <xf numFmtId="0" fontId="2" fillId="0" borderId="1" xfId="0" quotePrefix="1" applyFont="1" applyBorder="1"/>
    <xf numFmtId="0" fontId="2" fillId="0" borderId="2" xfId="0" applyFont="1" applyBorder="1"/>
    <xf numFmtId="0" fontId="2" fillId="0" borderId="12" xfId="0" applyFont="1" applyBorder="1"/>
    <xf numFmtId="0" fontId="2" fillId="0" borderId="3" xfId="0" applyFont="1" applyBorder="1"/>
    <xf numFmtId="14" fontId="0" fillId="0" borderId="7" xfId="0" applyNumberFormat="1" applyBorder="1"/>
    <xf numFmtId="14" fontId="0" fillId="0" borderId="9" xfId="0" applyNumberFormat="1" applyBorder="1"/>
    <xf numFmtId="0" fontId="0" fillId="3" borderId="13" xfId="0" applyFill="1" applyBorder="1"/>
    <xf numFmtId="44" fontId="0" fillId="3" borderId="13" xfId="1" applyFont="1" applyFill="1" applyBorder="1"/>
    <xf numFmtId="44" fontId="0" fillId="5" borderId="13" xfId="1" applyFont="1" applyFill="1" applyBorder="1"/>
    <xf numFmtId="0" fontId="0" fillId="7" borderId="13" xfId="0" applyFill="1" applyBorder="1"/>
    <xf numFmtId="0" fontId="2" fillId="5" borderId="13" xfId="0" applyFont="1" applyFill="1" applyBorder="1"/>
    <xf numFmtId="44" fontId="2" fillId="5" borderId="13" xfId="0" applyNumberFormat="1" applyFont="1" applyFill="1" applyBorder="1"/>
    <xf numFmtId="44" fontId="2" fillId="5" borderId="13" xfId="1" applyFont="1" applyFill="1" applyBorder="1"/>
    <xf numFmtId="0" fontId="2" fillId="7" borderId="13" xfId="0" applyFont="1" applyFill="1" applyBorder="1"/>
    <xf numFmtId="0" fontId="2" fillId="6" borderId="13" xfId="0" applyFont="1" applyFill="1" applyBorder="1"/>
    <xf numFmtId="0" fontId="2" fillId="8" borderId="13" xfId="0" applyFont="1" applyFill="1" applyBorder="1"/>
    <xf numFmtId="0" fontId="0" fillId="8" borderId="13" xfId="0" applyFill="1" applyBorder="1"/>
    <xf numFmtId="44" fontId="2" fillId="6" borderId="13" xfId="0" applyNumberFormat="1" applyFont="1" applyFill="1" applyBorder="1"/>
    <xf numFmtId="0" fontId="3" fillId="2" borderId="0" xfId="0" quotePrefix="1" applyFont="1" applyFill="1"/>
    <xf numFmtId="0" fontId="0" fillId="0" borderId="8" xfId="0" quotePrefix="1" applyBorder="1"/>
    <xf numFmtId="0" fontId="0" fillId="0" borderId="11" xfId="0" quotePrefix="1" applyBorder="1"/>
    <xf numFmtId="0" fontId="2" fillId="0" borderId="4" xfId="0" applyFont="1" applyBorder="1"/>
    <xf numFmtId="0" fontId="2" fillId="0" borderId="5" xfId="0" applyFont="1" applyBorder="1"/>
    <xf numFmtId="0" fontId="0" fillId="9" borderId="0" xfId="0" applyFill="1"/>
    <xf numFmtId="0" fontId="2" fillId="7" borderId="4" xfId="0" applyFont="1" applyFill="1" applyBorder="1"/>
    <xf numFmtId="0" fontId="2" fillId="7" borderId="5" xfId="0" applyFont="1" applyFill="1" applyBorder="1"/>
    <xf numFmtId="0" fontId="0" fillId="7" borderId="6" xfId="0" applyFill="1" applyBorder="1"/>
    <xf numFmtId="0" fontId="2" fillId="7" borderId="6" xfId="0" applyFont="1" applyFill="1" applyBorder="1"/>
    <xf numFmtId="0" fontId="2" fillId="10" borderId="4" xfId="0" applyFont="1" applyFill="1" applyBorder="1"/>
    <xf numFmtId="0" fontId="2" fillId="10" borderId="5" xfId="0" applyFont="1" applyFill="1" applyBorder="1"/>
    <xf numFmtId="0" fontId="2" fillId="10" borderId="6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0" fillId="0" borderId="0" xfId="0" quotePrefix="1" applyBorder="1"/>
    <xf numFmtId="0" fontId="0" fillId="0" borderId="0" xfId="0" quotePrefix="1" applyBorder="1" applyAlignment="1">
      <alignment horizontal="right"/>
    </xf>
    <xf numFmtId="0" fontId="2" fillId="0" borderId="0" xfId="0" quotePrefix="1" applyFont="1"/>
    <xf numFmtId="0" fontId="0" fillId="7" borderId="4" xfId="0" applyFill="1" applyBorder="1"/>
    <xf numFmtId="0" fontId="0" fillId="7" borderId="7" xfId="0" applyFill="1" applyBorder="1"/>
    <xf numFmtId="0" fontId="0" fillId="7" borderId="9" xfId="0" applyFill="1" applyBorder="1"/>
    <xf numFmtId="0" fontId="0" fillId="10" borderId="6" xfId="0" applyFill="1" applyBorder="1"/>
    <xf numFmtId="0" fontId="0" fillId="10" borderId="8" xfId="0" applyFill="1" applyBorder="1"/>
    <xf numFmtId="0" fontId="0" fillId="10" borderId="11" xfId="0" applyFill="1" applyBorder="1"/>
    <xf numFmtId="0" fontId="0" fillId="0" borderId="6" xfId="0" quotePrefix="1" applyBorder="1"/>
    <xf numFmtId="0" fontId="2" fillId="0" borderId="6" xfId="0" quotePrefix="1" applyFont="1" applyBorder="1"/>
    <xf numFmtId="0" fontId="2" fillId="0" borderId="9" xfId="0" applyFont="1" applyBorder="1"/>
    <xf numFmtId="0" fontId="2" fillId="0" borderId="11" xfId="0" applyFont="1" applyBorder="1"/>
    <xf numFmtId="0" fontId="3" fillId="2" borderId="11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11" borderId="4" xfId="0" applyFont="1" applyFill="1" applyBorder="1"/>
    <xf numFmtId="0" fontId="0" fillId="11" borderId="11" xfId="0" applyFill="1" applyBorder="1"/>
    <xf numFmtId="0" fontId="2" fillId="11" borderId="5" xfId="0" applyFont="1" applyFill="1" applyBorder="1"/>
    <xf numFmtId="0" fontId="2" fillId="11" borderId="6" xfId="0" applyFont="1" applyFill="1" applyBorder="1"/>
    <xf numFmtId="0" fontId="2" fillId="11" borderId="9" xfId="0" applyFont="1" applyFill="1" applyBorder="1"/>
    <xf numFmtId="0" fontId="2" fillId="11" borderId="10" xfId="0" quotePrefix="1" applyFont="1" applyFill="1" applyBorder="1"/>
    <xf numFmtId="0" fontId="2" fillId="11" borderId="11" xfId="0" applyFont="1" applyFill="1" applyBorder="1"/>
    <xf numFmtId="0" fontId="0" fillId="12" borderId="8" xfId="0" applyFill="1" applyBorder="1"/>
    <xf numFmtId="0" fontId="0" fillId="12" borderId="0" xfId="0" applyFill="1" applyBorder="1"/>
    <xf numFmtId="0" fontId="0" fillId="12" borderId="10" xfId="0" applyFill="1" applyBorder="1"/>
    <xf numFmtId="0" fontId="2" fillId="12" borderId="5" xfId="0" applyFont="1" applyFill="1" applyBorder="1"/>
    <xf numFmtId="0" fontId="0" fillId="11" borderId="0" xfId="0" applyFill="1" applyBorder="1"/>
    <xf numFmtId="0" fontId="2" fillId="0" borderId="7" xfId="0" applyFont="1" applyBorder="1"/>
    <xf numFmtId="0" fontId="3" fillId="2" borderId="6" xfId="0" applyFont="1" applyFill="1" applyBorder="1"/>
    <xf numFmtId="0" fontId="2" fillId="10" borderId="9" xfId="0" applyFont="1" applyFill="1" applyBorder="1"/>
    <xf numFmtId="0" fontId="2" fillId="7" borderId="5" xfId="0" quotePrefix="1" applyFont="1" applyFill="1" applyBorder="1"/>
    <xf numFmtId="0" fontId="2" fillId="7" borderId="14" xfId="0" applyFont="1" applyFill="1" applyBorder="1"/>
    <xf numFmtId="0" fontId="0" fillId="0" borderId="15" xfId="0" applyBorder="1"/>
    <xf numFmtId="0" fontId="0" fillId="0" borderId="15" xfId="0" quotePrefix="1" applyBorder="1"/>
    <xf numFmtId="0" fontId="0" fillId="0" borderId="16" xfId="0" applyBorder="1"/>
    <xf numFmtId="0" fontId="2" fillId="7" borderId="6" xfId="0" quotePrefix="1" applyFont="1" applyFill="1" applyBorder="1"/>
    <xf numFmtId="0" fontId="2" fillId="7" borderId="9" xfId="0" applyFont="1" applyFill="1" applyBorder="1"/>
    <xf numFmtId="0" fontId="2" fillId="7" borderId="11" xfId="0" quotePrefix="1" applyFont="1" applyFill="1" applyBorder="1"/>
    <xf numFmtId="0" fontId="0" fillId="0" borderId="12" xfId="0" applyBorder="1"/>
    <xf numFmtId="0" fontId="3" fillId="2" borderId="3" xfId="0" applyFont="1" applyFill="1" applyBorder="1"/>
    <xf numFmtId="0" fontId="2" fillId="10" borderId="5" xfId="0" quotePrefix="1" applyFont="1" applyFill="1" applyBorder="1"/>
    <xf numFmtId="0" fontId="2" fillId="10" borderId="14" xfId="0" applyFont="1" applyFill="1" applyBorder="1"/>
    <xf numFmtId="0" fontId="2" fillId="11" borderId="2" xfId="0" applyFont="1" applyFill="1" applyBorder="1"/>
    <xf numFmtId="0" fontId="2" fillId="11" borderId="3" xfId="0" quotePrefix="1" applyFont="1" applyFill="1" applyBorder="1"/>
    <xf numFmtId="0" fontId="2" fillId="0" borderId="0" xfId="0" applyFont="1" applyBorder="1" applyAlignment="1">
      <alignment horizontal="center"/>
    </xf>
    <xf numFmtId="0" fontId="5" fillId="2" borderId="1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D1A4D-30F5-46AA-8822-54B2D3802F5F}">
  <dimension ref="A1:B19"/>
  <sheetViews>
    <sheetView tabSelected="1" workbookViewId="0">
      <selection activeCell="C17" sqref="C17"/>
    </sheetView>
  </sheetViews>
  <sheetFormatPr defaultRowHeight="14.4" x14ac:dyDescent="0.3"/>
  <cols>
    <col min="2" max="2" width="26.88671875" customWidth="1"/>
  </cols>
  <sheetData>
    <row r="1" spans="1:2" x14ac:dyDescent="0.3">
      <c r="A1" t="s">
        <v>2</v>
      </c>
    </row>
    <row r="2" spans="1:2" x14ac:dyDescent="0.3">
      <c r="A2">
        <v>1</v>
      </c>
      <c r="B2" t="s">
        <v>9</v>
      </c>
    </row>
    <row r="3" spans="1:2" x14ac:dyDescent="0.3">
      <c r="A3">
        <v>2</v>
      </c>
      <c r="B3" t="s">
        <v>1</v>
      </c>
    </row>
    <row r="4" spans="1:2" x14ac:dyDescent="0.3">
      <c r="A4">
        <v>3</v>
      </c>
      <c r="B4" t="s">
        <v>0</v>
      </c>
    </row>
    <row r="5" spans="1:2" x14ac:dyDescent="0.3">
      <c r="A5">
        <v>4</v>
      </c>
      <c r="B5" t="s">
        <v>3</v>
      </c>
    </row>
    <row r="6" spans="1:2" x14ac:dyDescent="0.3">
      <c r="A6">
        <v>5</v>
      </c>
      <c r="B6" t="s">
        <v>4</v>
      </c>
    </row>
    <row r="7" spans="1:2" x14ac:dyDescent="0.3">
      <c r="A7">
        <v>6</v>
      </c>
      <c r="B7" t="s">
        <v>5</v>
      </c>
    </row>
    <row r="8" spans="1:2" x14ac:dyDescent="0.3">
      <c r="A8">
        <v>7</v>
      </c>
      <c r="B8" t="s">
        <v>6</v>
      </c>
    </row>
    <row r="9" spans="1:2" x14ac:dyDescent="0.3">
      <c r="A9">
        <v>8</v>
      </c>
      <c r="B9" t="s">
        <v>139</v>
      </c>
    </row>
    <row r="10" spans="1:2" x14ac:dyDescent="0.3">
      <c r="A10">
        <v>9</v>
      </c>
      <c r="B10" t="s">
        <v>7</v>
      </c>
    </row>
    <row r="11" spans="1:2" x14ac:dyDescent="0.3">
      <c r="A11">
        <v>10</v>
      </c>
      <c r="B11" t="s">
        <v>250</v>
      </c>
    </row>
    <row r="13" spans="1:2" x14ac:dyDescent="0.3">
      <c r="B13" t="s">
        <v>261</v>
      </c>
    </row>
    <row r="15" spans="1:2" x14ac:dyDescent="0.3">
      <c r="B15" t="s">
        <v>10</v>
      </c>
    </row>
    <row r="17" spans="2:2" x14ac:dyDescent="0.3">
      <c r="B17" t="s">
        <v>11</v>
      </c>
    </row>
    <row r="19" spans="2:2" x14ac:dyDescent="0.3">
      <c r="B19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ED9F3-E1EE-4705-B8E8-E80A0DF403BD}">
  <dimension ref="A1:J6"/>
  <sheetViews>
    <sheetView workbookViewId="0">
      <selection activeCell="J18" sqref="J18:K26"/>
    </sheetView>
  </sheetViews>
  <sheetFormatPr defaultRowHeight="14.4" x14ac:dyDescent="0.3"/>
  <cols>
    <col min="2" max="2" width="13.5546875" bestFit="1" customWidth="1"/>
    <col min="6" max="6" width="12.88671875" bestFit="1" customWidth="1"/>
    <col min="7" max="7" width="12.21875" bestFit="1" customWidth="1"/>
    <col min="8" max="8" width="13.77734375" bestFit="1" customWidth="1"/>
    <col min="9" max="9" width="15.44140625" bestFit="1" customWidth="1"/>
  </cols>
  <sheetData>
    <row r="1" spans="1:10" x14ac:dyDescent="0.3">
      <c r="F1" s="8"/>
      <c r="G1" s="9" t="s">
        <v>14</v>
      </c>
      <c r="H1" s="9" t="s">
        <v>19</v>
      </c>
      <c r="I1" s="9" t="s">
        <v>22</v>
      </c>
      <c r="J1" s="10"/>
    </row>
    <row r="2" spans="1:10" x14ac:dyDescent="0.3">
      <c r="A2" t="s">
        <v>13</v>
      </c>
      <c r="B2" s="1" t="s">
        <v>16</v>
      </c>
      <c r="F2" s="11"/>
      <c r="G2" s="12">
        <v>1</v>
      </c>
      <c r="H2" s="12">
        <v>1</v>
      </c>
      <c r="I2" s="12">
        <v>1</v>
      </c>
      <c r="J2" s="13"/>
    </row>
    <row r="3" spans="1:10" x14ac:dyDescent="0.3">
      <c r="A3" t="s">
        <v>17</v>
      </c>
      <c r="B3" s="1" t="s">
        <v>18</v>
      </c>
      <c r="F3" s="11"/>
      <c r="G3" s="12">
        <v>2</v>
      </c>
      <c r="H3" s="12">
        <v>2</v>
      </c>
      <c r="I3" s="12">
        <v>2</v>
      </c>
      <c r="J3" s="13"/>
    </row>
    <row r="4" spans="1:10" x14ac:dyDescent="0.3">
      <c r="A4" t="s">
        <v>8</v>
      </c>
      <c r="B4" s="1" t="s">
        <v>21</v>
      </c>
      <c r="F4" s="11"/>
      <c r="G4" s="12">
        <v>3</v>
      </c>
      <c r="H4" s="12">
        <v>3</v>
      </c>
      <c r="I4" s="12">
        <v>3</v>
      </c>
      <c r="J4" s="13"/>
    </row>
    <row r="5" spans="1:10" x14ac:dyDescent="0.3">
      <c r="F5" s="11"/>
      <c r="G5" s="12">
        <v>4</v>
      </c>
      <c r="H5" s="12">
        <v>4</v>
      </c>
      <c r="I5" s="12">
        <v>4</v>
      </c>
      <c r="J5" s="13"/>
    </row>
    <row r="6" spans="1:10" ht="15" thickBot="1" x14ac:dyDescent="0.35">
      <c r="F6" s="14" t="s">
        <v>15</v>
      </c>
      <c r="G6" s="17"/>
      <c r="H6" s="17"/>
      <c r="I6" s="17"/>
      <c r="J6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F1240-BD3B-48EF-9452-440862B9D0E7}">
  <dimension ref="A1:G79"/>
  <sheetViews>
    <sheetView topLeftCell="A64" workbookViewId="0">
      <selection activeCell="C77" sqref="C77"/>
    </sheetView>
  </sheetViews>
  <sheetFormatPr defaultRowHeight="14.4" x14ac:dyDescent="0.3"/>
  <cols>
    <col min="1" max="1" width="17" customWidth="1"/>
    <col min="2" max="2" width="62.77734375" customWidth="1"/>
    <col min="3" max="3" width="61" customWidth="1"/>
    <col min="4" max="4" width="23.5546875" bestFit="1" customWidth="1"/>
    <col min="5" max="5" width="14.33203125" customWidth="1"/>
    <col min="6" max="6" width="14" bestFit="1" customWidth="1"/>
    <col min="7" max="7" width="12.33203125" bestFit="1" customWidth="1"/>
  </cols>
  <sheetData>
    <row r="1" spans="1:7" x14ac:dyDescent="0.3">
      <c r="A1" s="2" t="s">
        <v>24</v>
      </c>
      <c r="E1">
        <v>2</v>
      </c>
      <c r="F1">
        <v>1</v>
      </c>
      <c r="G1">
        <v>7</v>
      </c>
    </row>
    <row r="2" spans="1:7" ht="15" thickBot="1" x14ac:dyDescent="0.35">
      <c r="A2" s="2" t="s">
        <v>105</v>
      </c>
      <c r="B2" s="57" t="s">
        <v>23</v>
      </c>
      <c r="F2">
        <v>5</v>
      </c>
      <c r="G2">
        <v>5</v>
      </c>
    </row>
    <row r="3" spans="1:7" x14ac:dyDescent="0.3">
      <c r="A3" s="45" t="s">
        <v>263</v>
      </c>
      <c r="B3" s="46" t="s">
        <v>30</v>
      </c>
      <c r="C3" s="46" t="s">
        <v>25</v>
      </c>
      <c r="D3" s="48"/>
    </row>
    <row r="4" spans="1:7" x14ac:dyDescent="0.3">
      <c r="A4" s="11"/>
      <c r="B4" s="12" t="s">
        <v>26</v>
      </c>
      <c r="C4" s="12" t="s">
        <v>29</v>
      </c>
      <c r="D4" s="40" t="s">
        <v>266</v>
      </c>
      <c r="E4" t="b">
        <f>(E1&gt;3)</f>
        <v>0</v>
      </c>
    </row>
    <row r="5" spans="1:7" x14ac:dyDescent="0.3">
      <c r="A5" s="11"/>
      <c r="B5" s="12" t="s">
        <v>27</v>
      </c>
      <c r="C5" s="12" t="s">
        <v>28</v>
      </c>
      <c r="D5" s="40" t="s">
        <v>267</v>
      </c>
      <c r="E5" t="b">
        <f>E1=3</f>
        <v>0</v>
      </c>
    </row>
    <row r="6" spans="1:7" x14ac:dyDescent="0.3">
      <c r="A6" s="11"/>
      <c r="B6" s="12"/>
      <c r="C6" s="12" t="s">
        <v>262</v>
      </c>
      <c r="D6" s="40" t="s">
        <v>268</v>
      </c>
      <c r="E6" t="b">
        <f>E1&lt;3</f>
        <v>1</v>
      </c>
    </row>
    <row r="7" spans="1:7" ht="15" thickBot="1" x14ac:dyDescent="0.35">
      <c r="A7" s="14"/>
      <c r="B7" s="15"/>
      <c r="C7" s="15"/>
      <c r="D7" s="41"/>
    </row>
    <row r="8" spans="1:7" x14ac:dyDescent="0.3">
      <c r="D8" s="1"/>
    </row>
    <row r="9" spans="1:7" x14ac:dyDescent="0.3">
      <c r="D9" s="1"/>
    </row>
    <row r="10" spans="1:7" ht="15" thickBot="1" x14ac:dyDescent="0.35"/>
    <row r="11" spans="1:7" x14ac:dyDescent="0.3">
      <c r="A11" s="49" t="s">
        <v>264</v>
      </c>
      <c r="B11" s="50" t="s">
        <v>31</v>
      </c>
      <c r="C11" s="50" t="s">
        <v>260</v>
      </c>
      <c r="D11" s="51" t="s">
        <v>274</v>
      </c>
    </row>
    <row r="12" spans="1:7" x14ac:dyDescent="0.3">
      <c r="A12" s="11"/>
      <c r="B12" s="12" t="s">
        <v>32</v>
      </c>
      <c r="C12" s="12" t="s">
        <v>269</v>
      </c>
      <c r="D12" s="40" t="s">
        <v>270</v>
      </c>
      <c r="E12">
        <f>IF(E1&lt;3,F1+F2)</f>
        <v>6</v>
      </c>
    </row>
    <row r="13" spans="1:7" x14ac:dyDescent="0.3">
      <c r="A13" s="11"/>
      <c r="B13" s="12" t="s">
        <v>27</v>
      </c>
      <c r="C13" s="12" t="s">
        <v>33</v>
      </c>
      <c r="D13" s="40" t="s">
        <v>271</v>
      </c>
      <c r="E13" s="56" t="str">
        <f>IF(E1&lt;3,"Banana")</f>
        <v>Banana</v>
      </c>
      <c r="F13" s="12"/>
    </row>
    <row r="14" spans="1:7" ht="15" thickBot="1" x14ac:dyDescent="0.35">
      <c r="A14" s="14"/>
      <c r="B14" s="15"/>
      <c r="C14" s="15" t="s">
        <v>272</v>
      </c>
      <c r="D14" s="41" t="s">
        <v>273</v>
      </c>
      <c r="E14" s="55">
        <f>IF(E1&lt;3,E1-1)</f>
        <v>1</v>
      </c>
      <c r="F14" s="12"/>
    </row>
    <row r="15" spans="1:7" x14ac:dyDescent="0.3">
      <c r="E15" s="12"/>
      <c r="F15" s="12"/>
    </row>
    <row r="17" spans="1:7" ht="15" thickBot="1" x14ac:dyDescent="0.35"/>
    <row r="18" spans="1:7" x14ac:dyDescent="0.3">
      <c r="A18" s="52" t="s">
        <v>265</v>
      </c>
      <c r="B18" s="53" t="s">
        <v>34</v>
      </c>
      <c r="C18" s="53" t="s">
        <v>35</v>
      </c>
      <c r="D18" s="54" t="s">
        <v>275</v>
      </c>
    </row>
    <row r="19" spans="1:7" x14ac:dyDescent="0.3">
      <c r="A19" s="11"/>
      <c r="B19" s="12" t="s">
        <v>36</v>
      </c>
      <c r="C19" s="12" t="s">
        <v>276</v>
      </c>
      <c r="D19" s="40" t="s">
        <v>278</v>
      </c>
      <c r="E19">
        <f>IF(E1&gt;3,F1+F2,G1-G2)</f>
        <v>2</v>
      </c>
    </row>
    <row r="20" spans="1:7" x14ac:dyDescent="0.3">
      <c r="A20" s="11"/>
      <c r="B20" s="12"/>
      <c r="C20" s="12" t="s">
        <v>277</v>
      </c>
      <c r="D20" s="40" t="s">
        <v>279</v>
      </c>
      <c r="E20" t="str">
        <f>IF(E1&gt;3,"Banana","Apple")</f>
        <v>Apple</v>
      </c>
    </row>
    <row r="21" spans="1:7" ht="15" thickBot="1" x14ac:dyDescent="0.35">
      <c r="A21" s="14"/>
      <c r="B21" s="15"/>
      <c r="C21" s="15" t="s">
        <v>281</v>
      </c>
      <c r="D21" s="41" t="s">
        <v>280</v>
      </c>
      <c r="E21" s="56">
        <f>IF(E1&gt;3,E1-1,E1-2)</f>
        <v>0</v>
      </c>
    </row>
    <row r="22" spans="1:7" x14ac:dyDescent="0.3">
      <c r="E22" s="55"/>
    </row>
    <row r="23" spans="1:7" s="44" customFormat="1" x14ac:dyDescent="0.3"/>
    <row r="24" spans="1:7" ht="15" thickBot="1" x14ac:dyDescent="0.35"/>
    <row r="25" spans="1:7" ht="15" thickBot="1" x14ac:dyDescent="0.35">
      <c r="A25" s="2" t="s">
        <v>59</v>
      </c>
      <c r="E25" s="45" t="s">
        <v>47</v>
      </c>
      <c r="F25" s="72" t="s">
        <v>43</v>
      </c>
      <c r="G25" s="73" t="s">
        <v>44</v>
      </c>
    </row>
    <row r="26" spans="1:7" x14ac:dyDescent="0.3">
      <c r="B26" s="58" t="s">
        <v>46</v>
      </c>
      <c r="C26" s="61" t="s">
        <v>51</v>
      </c>
      <c r="E26" s="11" t="s">
        <v>48</v>
      </c>
      <c r="F26" s="12">
        <v>5</v>
      </c>
      <c r="G26" s="13">
        <v>2</v>
      </c>
    </row>
    <row r="27" spans="1:7" x14ac:dyDescent="0.3">
      <c r="B27" s="59" t="s">
        <v>52</v>
      </c>
      <c r="C27" s="62" t="s">
        <v>53</v>
      </c>
      <c r="E27" s="11" t="s">
        <v>49</v>
      </c>
      <c r="F27" s="12">
        <v>2</v>
      </c>
      <c r="G27" s="13">
        <v>4</v>
      </c>
    </row>
    <row r="28" spans="1:7" ht="15" thickBot="1" x14ac:dyDescent="0.35">
      <c r="B28" s="60" t="s">
        <v>54</v>
      </c>
      <c r="C28" s="63" t="s">
        <v>55</v>
      </c>
      <c r="E28" s="11" t="s">
        <v>50</v>
      </c>
      <c r="F28" s="12">
        <v>3</v>
      </c>
      <c r="G28" s="13">
        <v>7</v>
      </c>
    </row>
    <row r="29" spans="1:7" ht="15" thickBot="1" x14ac:dyDescent="0.35">
      <c r="E29" s="69" t="s">
        <v>45</v>
      </c>
      <c r="F29" s="70">
        <f>SUM(F26:F28)</f>
        <v>10</v>
      </c>
      <c r="G29" s="71">
        <f>SUM(G26:G28)</f>
        <v>13</v>
      </c>
    </row>
    <row r="30" spans="1:7" x14ac:dyDescent="0.3">
      <c r="B30" s="42" t="s">
        <v>56</v>
      </c>
      <c r="C30" s="65" t="s">
        <v>57</v>
      </c>
    </row>
    <row r="31" spans="1:7" ht="15" thickBot="1" x14ac:dyDescent="0.35">
      <c r="B31" s="66" t="s">
        <v>58</v>
      </c>
      <c r="C31" s="67" t="str">
        <f>IF(F26&gt;G26,"Yes","No")</f>
        <v>Yes</v>
      </c>
    </row>
    <row r="33" spans="1:7" ht="15" thickBot="1" x14ac:dyDescent="0.35"/>
    <row r="34" spans="1:7" x14ac:dyDescent="0.3">
      <c r="A34" s="2" t="s">
        <v>60</v>
      </c>
      <c r="B34" s="8" t="s">
        <v>46</v>
      </c>
      <c r="C34" s="10" t="s">
        <v>61</v>
      </c>
    </row>
    <row r="35" spans="1:7" x14ac:dyDescent="0.3">
      <c r="B35" s="11" t="s">
        <v>52</v>
      </c>
      <c r="C35" s="13" t="s">
        <v>53</v>
      </c>
    </row>
    <row r="36" spans="1:7" x14ac:dyDescent="0.3">
      <c r="B36" s="11" t="s">
        <v>54</v>
      </c>
      <c r="C36" s="13" t="s">
        <v>55</v>
      </c>
    </row>
    <row r="37" spans="1:7" x14ac:dyDescent="0.3">
      <c r="B37" s="11"/>
      <c r="C37" s="13"/>
    </row>
    <row r="38" spans="1:7" ht="15" thickBot="1" x14ac:dyDescent="0.35">
      <c r="B38" s="14" t="s">
        <v>62</v>
      </c>
      <c r="C38" s="68"/>
    </row>
    <row r="39" spans="1:7" s="4" customFormat="1" x14ac:dyDescent="0.3"/>
    <row r="40" spans="1:7" s="4" customFormat="1" x14ac:dyDescent="0.3"/>
    <row r="41" spans="1:7" s="4" customFormat="1" x14ac:dyDescent="0.3"/>
    <row r="42" spans="1:7" s="5" customFormat="1" x14ac:dyDescent="0.3"/>
    <row r="44" spans="1:7" ht="15" thickBot="1" x14ac:dyDescent="0.35"/>
    <row r="45" spans="1:7" x14ac:dyDescent="0.3">
      <c r="A45" s="74" t="s">
        <v>63</v>
      </c>
      <c r="B45" s="76" t="s">
        <v>84</v>
      </c>
      <c r="C45" s="77"/>
      <c r="E45" s="42" t="s">
        <v>74</v>
      </c>
      <c r="F45" s="84" t="s">
        <v>75</v>
      </c>
      <c r="G45" s="51" t="s">
        <v>76</v>
      </c>
    </row>
    <row r="46" spans="1:7" ht="15" thickBot="1" x14ac:dyDescent="0.35">
      <c r="A46" s="78"/>
      <c r="B46" s="79" t="s">
        <v>64</v>
      </c>
      <c r="C46" s="80"/>
      <c r="E46" s="11" t="s">
        <v>69</v>
      </c>
      <c r="F46" s="85" t="s">
        <v>43</v>
      </c>
      <c r="G46" s="62">
        <v>3</v>
      </c>
    </row>
    <row r="47" spans="1:7" x14ac:dyDescent="0.3">
      <c r="B47" s="1"/>
      <c r="E47" s="11" t="s">
        <v>69</v>
      </c>
      <c r="F47" s="82" t="s">
        <v>70</v>
      </c>
      <c r="G47" s="62">
        <v>1</v>
      </c>
    </row>
    <row r="48" spans="1:7" ht="15" thickBot="1" x14ac:dyDescent="0.35">
      <c r="B48" s="1"/>
      <c r="E48" s="11" t="s">
        <v>69</v>
      </c>
      <c r="F48" s="82" t="s">
        <v>71</v>
      </c>
      <c r="G48" s="62">
        <v>2</v>
      </c>
    </row>
    <row r="49" spans="1:7" x14ac:dyDescent="0.3">
      <c r="A49" s="42" t="s">
        <v>65</v>
      </c>
      <c r="B49" s="10" t="s">
        <v>282</v>
      </c>
      <c r="C49" s="61" t="s">
        <v>283</v>
      </c>
      <c r="E49" s="11" t="s">
        <v>69</v>
      </c>
      <c r="F49" s="82" t="s">
        <v>44</v>
      </c>
      <c r="G49" s="62">
        <v>4</v>
      </c>
    </row>
    <row r="50" spans="1:7" x14ac:dyDescent="0.3">
      <c r="A50" s="86" t="s">
        <v>66</v>
      </c>
      <c r="B50" s="13" t="s">
        <v>85</v>
      </c>
      <c r="C50" s="81" t="s">
        <v>284</v>
      </c>
      <c r="E50" s="11" t="s">
        <v>72</v>
      </c>
      <c r="F50" s="82" t="s">
        <v>43</v>
      </c>
      <c r="G50" s="62">
        <v>7</v>
      </c>
    </row>
    <row r="51" spans="1:7" ht="15" thickBot="1" x14ac:dyDescent="0.35">
      <c r="A51" s="66" t="s">
        <v>67</v>
      </c>
      <c r="B51" s="16" t="s">
        <v>68</v>
      </c>
      <c r="C51" s="75" t="s">
        <v>20</v>
      </c>
      <c r="E51" s="11" t="s">
        <v>72</v>
      </c>
      <c r="F51" s="82" t="s">
        <v>70</v>
      </c>
      <c r="G51" s="62">
        <v>0</v>
      </c>
    </row>
    <row r="52" spans="1:7" ht="15" thickBot="1" x14ac:dyDescent="0.35">
      <c r="E52" s="11" t="s">
        <v>72</v>
      </c>
      <c r="F52" s="82" t="s">
        <v>44</v>
      </c>
      <c r="G52" s="62">
        <v>2</v>
      </c>
    </row>
    <row r="53" spans="1:7" x14ac:dyDescent="0.3">
      <c r="B53" s="8" t="s">
        <v>106</v>
      </c>
      <c r="C53" s="64" t="s">
        <v>285</v>
      </c>
      <c r="E53" s="11" t="s">
        <v>73</v>
      </c>
      <c r="F53" s="82" t="s">
        <v>44</v>
      </c>
      <c r="G53" s="62">
        <v>3</v>
      </c>
    </row>
    <row r="54" spans="1:7" ht="15" thickBot="1" x14ac:dyDescent="0.35">
      <c r="B54" s="14"/>
      <c r="C54" s="41">
        <f>SUMIFS(G46:G55,F46:F55,F46)</f>
        <v>14</v>
      </c>
      <c r="E54" s="11" t="s">
        <v>73</v>
      </c>
      <c r="F54" s="82" t="s">
        <v>43</v>
      </c>
      <c r="G54" s="62">
        <v>4</v>
      </c>
    </row>
    <row r="55" spans="1:7" ht="15" thickBot="1" x14ac:dyDescent="0.35">
      <c r="E55" s="14" t="s">
        <v>73</v>
      </c>
      <c r="F55" s="83" t="s">
        <v>71</v>
      </c>
      <c r="G55" s="63">
        <v>3</v>
      </c>
    </row>
    <row r="56" spans="1:7" x14ac:dyDescent="0.3">
      <c r="B56" t="s">
        <v>80</v>
      </c>
      <c r="C56" s="1" t="s">
        <v>286</v>
      </c>
    </row>
    <row r="57" spans="1:7" x14ac:dyDescent="0.3">
      <c r="B57" t="s">
        <v>81</v>
      </c>
      <c r="C57">
        <f>SUMIFS(G46:G55,F46:F55,F48,E46:E55,E47)</f>
        <v>2</v>
      </c>
    </row>
    <row r="59" spans="1:7" x14ac:dyDescent="0.3">
      <c r="A59" s="2" t="s">
        <v>82</v>
      </c>
      <c r="B59" t="s">
        <v>83</v>
      </c>
      <c r="C59" s="20"/>
    </row>
    <row r="61" spans="1:7" s="4" customFormat="1" x14ac:dyDescent="0.3">
      <c r="A61"/>
      <c r="B61"/>
      <c r="C61"/>
    </row>
    <row r="63" spans="1:7" x14ac:dyDescent="0.3">
      <c r="A63" s="4"/>
      <c r="B63" s="4"/>
      <c r="C63" s="4"/>
      <c r="D63" s="4"/>
    </row>
    <row r="64" spans="1:7" s="5" customFormat="1" x14ac:dyDescent="0.3"/>
    <row r="67" spans="1:6" ht="15" thickBot="1" x14ac:dyDescent="0.35"/>
    <row r="68" spans="1:6" ht="15" thickBot="1" x14ac:dyDescent="0.35">
      <c r="A68" s="2" t="s">
        <v>86</v>
      </c>
      <c r="E68" s="8" t="s">
        <v>89</v>
      </c>
      <c r="F68" s="10" t="s">
        <v>90</v>
      </c>
    </row>
    <row r="69" spans="1:6" x14ac:dyDescent="0.3">
      <c r="A69" s="8"/>
      <c r="B69" s="9" t="s">
        <v>87</v>
      </c>
      <c r="C69" s="64" t="s">
        <v>88</v>
      </c>
      <c r="E69" s="11" t="s">
        <v>91</v>
      </c>
      <c r="F69" s="13" t="s">
        <v>92</v>
      </c>
    </row>
    <row r="70" spans="1:6" ht="15" thickBot="1" x14ac:dyDescent="0.35">
      <c r="A70" s="14"/>
      <c r="B70" s="15" t="s">
        <v>101</v>
      </c>
      <c r="C70" s="41" t="s">
        <v>287</v>
      </c>
      <c r="E70" s="11" t="s">
        <v>93</v>
      </c>
      <c r="F70" s="13" t="s">
        <v>94</v>
      </c>
    </row>
    <row r="71" spans="1:6" ht="15" thickBot="1" x14ac:dyDescent="0.35">
      <c r="A71" s="14"/>
      <c r="B71" s="15"/>
      <c r="C71" s="41">
        <f>COUNTIFS(F69:F78,F74)</f>
        <v>3</v>
      </c>
      <c r="E71" s="11" t="s">
        <v>95</v>
      </c>
      <c r="F71" s="13" t="s">
        <v>96</v>
      </c>
    </row>
    <row r="72" spans="1:6" ht="15" thickBot="1" x14ac:dyDescent="0.35">
      <c r="E72" s="11" t="s">
        <v>93</v>
      </c>
      <c r="F72" s="13" t="s">
        <v>96</v>
      </c>
    </row>
    <row r="73" spans="1:6" x14ac:dyDescent="0.3">
      <c r="A73" s="8"/>
      <c r="B73" s="9" t="s">
        <v>80</v>
      </c>
      <c r="C73" s="64"/>
      <c r="E73" s="11" t="s">
        <v>97</v>
      </c>
      <c r="F73" s="13" t="s">
        <v>98</v>
      </c>
    </row>
    <row r="74" spans="1:6" x14ac:dyDescent="0.3">
      <c r="A74" s="11"/>
      <c r="B74" s="12" t="s">
        <v>102</v>
      </c>
      <c r="C74" s="40" t="s">
        <v>288</v>
      </c>
      <c r="E74" s="11" t="s">
        <v>20</v>
      </c>
      <c r="F74" s="13" t="s">
        <v>99</v>
      </c>
    </row>
    <row r="75" spans="1:6" ht="15" thickBot="1" x14ac:dyDescent="0.35">
      <c r="A75" s="14"/>
      <c r="B75" s="15"/>
      <c r="C75" s="41">
        <f>COUNTIFS(F69:F78,F78,E69:E78,E77)</f>
        <v>1</v>
      </c>
      <c r="E75" s="11" t="s">
        <v>93</v>
      </c>
      <c r="F75" s="13" t="s">
        <v>100</v>
      </c>
    </row>
    <row r="76" spans="1:6" ht="15" thickBot="1" x14ac:dyDescent="0.35">
      <c r="E76" s="11" t="s">
        <v>97</v>
      </c>
      <c r="F76" s="13" t="s">
        <v>99</v>
      </c>
    </row>
    <row r="77" spans="1:6" x14ac:dyDescent="0.3">
      <c r="A77" s="42" t="s">
        <v>82</v>
      </c>
      <c r="B77" s="9" t="s">
        <v>103</v>
      </c>
      <c r="C77" s="87"/>
      <c r="E77" s="11" t="s">
        <v>20</v>
      </c>
      <c r="F77" s="13" t="s">
        <v>92</v>
      </c>
    </row>
    <row r="78" spans="1:6" ht="15" thickBot="1" x14ac:dyDescent="0.35">
      <c r="A78" s="11"/>
      <c r="B78" s="12"/>
      <c r="C78" s="13"/>
      <c r="E78" s="14" t="s">
        <v>93</v>
      </c>
      <c r="F78" s="16" t="s">
        <v>99</v>
      </c>
    </row>
    <row r="79" spans="1:6" ht="15" thickBot="1" x14ac:dyDescent="0.35">
      <c r="A79" s="14"/>
      <c r="B79" s="15" t="s">
        <v>104</v>
      </c>
      <c r="C79" s="6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FF043-0DBF-4CFD-951C-AD0085CCE3EA}">
  <dimension ref="A1:J35"/>
  <sheetViews>
    <sheetView topLeftCell="A14" workbookViewId="0">
      <selection activeCell="E34" sqref="E34"/>
    </sheetView>
  </sheetViews>
  <sheetFormatPr defaultRowHeight="14.4" x14ac:dyDescent="0.3"/>
  <cols>
    <col min="1" max="1" width="9.77734375" bestFit="1" customWidth="1"/>
    <col min="2" max="2" width="56.21875" bestFit="1" customWidth="1"/>
    <col min="3" max="3" width="46" bestFit="1" customWidth="1"/>
    <col min="5" max="6" width="12.5546875" bestFit="1" customWidth="1"/>
    <col min="7" max="7" width="10.21875" bestFit="1" customWidth="1"/>
    <col min="8" max="8" width="18.77734375" bestFit="1" customWidth="1"/>
  </cols>
  <sheetData>
    <row r="1" spans="1:9" x14ac:dyDescent="0.3">
      <c r="B1" s="2" t="s">
        <v>120</v>
      </c>
    </row>
    <row r="2" spans="1:9" ht="15" thickBot="1" x14ac:dyDescent="0.35"/>
    <row r="3" spans="1:9" ht="15" thickBot="1" x14ac:dyDescent="0.35">
      <c r="A3" s="45" t="s">
        <v>107</v>
      </c>
      <c r="B3" s="47" t="s">
        <v>121</v>
      </c>
    </row>
    <row r="4" spans="1:9" ht="15" thickBot="1" x14ac:dyDescent="0.35">
      <c r="A4" s="88" t="s">
        <v>108</v>
      </c>
      <c r="B4" s="63" t="s">
        <v>122</v>
      </c>
      <c r="F4" s="8"/>
      <c r="G4" s="9"/>
      <c r="H4" s="9"/>
      <c r="I4" s="10"/>
    </row>
    <row r="5" spans="1:9" ht="15" thickBot="1" x14ac:dyDescent="0.35">
      <c r="F5" s="11" t="s">
        <v>131</v>
      </c>
      <c r="G5" s="12">
        <v>1</v>
      </c>
      <c r="H5" s="12">
        <v>2</v>
      </c>
      <c r="I5" s="13"/>
    </row>
    <row r="6" spans="1:9" x14ac:dyDescent="0.3">
      <c r="A6" s="45" t="s">
        <v>107</v>
      </c>
      <c r="B6" s="89" t="s">
        <v>109</v>
      </c>
      <c r="C6" s="48"/>
      <c r="D6" s="90"/>
      <c r="F6" s="11"/>
      <c r="G6" s="12" t="s">
        <v>117</v>
      </c>
      <c r="H6" s="12" t="s">
        <v>118</v>
      </c>
      <c r="I6" s="13"/>
    </row>
    <row r="7" spans="1:9" x14ac:dyDescent="0.3">
      <c r="A7" s="11"/>
      <c r="B7" s="12" t="s">
        <v>110</v>
      </c>
      <c r="C7" s="13" t="s">
        <v>290</v>
      </c>
      <c r="D7" s="91" t="s">
        <v>94</v>
      </c>
      <c r="F7" s="11"/>
      <c r="G7" s="12" t="s">
        <v>92</v>
      </c>
      <c r="H7" s="12">
        <v>5</v>
      </c>
      <c r="I7" s="13"/>
    </row>
    <row r="8" spans="1:9" x14ac:dyDescent="0.3">
      <c r="A8" s="11"/>
      <c r="B8" s="12" t="s">
        <v>112</v>
      </c>
      <c r="C8" s="13" t="s">
        <v>295</v>
      </c>
      <c r="D8" s="92" t="s">
        <v>289</v>
      </c>
      <c r="F8" s="11"/>
      <c r="G8" s="12" t="s">
        <v>94</v>
      </c>
      <c r="H8" s="12">
        <v>7</v>
      </c>
      <c r="I8" s="13"/>
    </row>
    <row r="9" spans="1:9" x14ac:dyDescent="0.3">
      <c r="A9" s="11"/>
      <c r="B9" s="12" t="s">
        <v>113</v>
      </c>
      <c r="C9" s="13" t="s">
        <v>291</v>
      </c>
      <c r="D9" s="91">
        <v>2</v>
      </c>
      <c r="F9" s="11"/>
      <c r="G9" s="12" t="s">
        <v>293</v>
      </c>
      <c r="H9" s="12">
        <v>11</v>
      </c>
      <c r="I9" s="13"/>
    </row>
    <row r="10" spans="1:9" ht="15" thickBot="1" x14ac:dyDescent="0.35">
      <c r="A10" s="14"/>
      <c r="B10" s="15" t="s">
        <v>114</v>
      </c>
      <c r="C10" s="16" t="s">
        <v>292</v>
      </c>
      <c r="D10" s="93">
        <v>0</v>
      </c>
      <c r="F10" s="11"/>
      <c r="G10" s="12" t="s">
        <v>99</v>
      </c>
      <c r="H10" s="12">
        <v>4</v>
      </c>
      <c r="I10" s="13"/>
    </row>
    <row r="11" spans="1:9" ht="15" thickBot="1" x14ac:dyDescent="0.35">
      <c r="F11" s="14"/>
      <c r="G11" s="15" t="s">
        <v>116</v>
      </c>
      <c r="H11" s="15">
        <v>8</v>
      </c>
      <c r="I11" s="16"/>
    </row>
    <row r="12" spans="1:9" x14ac:dyDescent="0.3">
      <c r="B12" s="45" t="s">
        <v>119</v>
      </c>
      <c r="C12" s="94" t="s">
        <v>294</v>
      </c>
      <c r="D12" s="55"/>
    </row>
    <row r="13" spans="1:9" ht="15" thickBot="1" x14ac:dyDescent="0.35">
      <c r="B13" s="95"/>
      <c r="C13" s="96">
        <f>VLOOKUP(G8,G7:H11,2,0)</f>
        <v>7</v>
      </c>
      <c r="D13" s="55"/>
    </row>
    <row r="14" spans="1:9" x14ac:dyDescent="0.3">
      <c r="C14" s="1"/>
    </row>
    <row r="15" spans="1:9" ht="15" thickBot="1" x14ac:dyDescent="0.35">
      <c r="C15" s="1"/>
    </row>
    <row r="16" spans="1:9" ht="15" thickBot="1" x14ac:dyDescent="0.35">
      <c r="A16" s="22" t="s">
        <v>82</v>
      </c>
      <c r="B16" s="97" t="s">
        <v>103</v>
      </c>
      <c r="C16" s="98"/>
    </row>
    <row r="23" spans="1:10" s="5" customFormat="1" x14ac:dyDescent="0.3"/>
    <row r="24" spans="1:10" ht="15" thickBot="1" x14ac:dyDescent="0.35"/>
    <row r="25" spans="1:10" x14ac:dyDescent="0.3">
      <c r="A25" s="49" t="s">
        <v>123</v>
      </c>
      <c r="B25" s="99" t="s">
        <v>124</v>
      </c>
      <c r="C25" s="51"/>
      <c r="D25" s="100"/>
      <c r="F25" s="8" t="s">
        <v>130</v>
      </c>
      <c r="G25" s="9"/>
      <c r="H25" s="9"/>
      <c r="I25" s="9"/>
      <c r="J25" s="10"/>
    </row>
    <row r="26" spans="1:10" x14ac:dyDescent="0.3">
      <c r="A26" s="11"/>
      <c r="B26" s="12" t="s">
        <v>110</v>
      </c>
      <c r="C26" s="13" t="s">
        <v>111</v>
      </c>
      <c r="D26" s="91" t="s">
        <v>298</v>
      </c>
      <c r="F26" s="11">
        <v>1</v>
      </c>
      <c r="G26" s="12"/>
      <c r="H26" s="12" t="s">
        <v>44</v>
      </c>
      <c r="I26" s="12" t="s">
        <v>127</v>
      </c>
      <c r="J26" s="13" t="s">
        <v>128</v>
      </c>
    </row>
    <row r="27" spans="1:10" x14ac:dyDescent="0.3">
      <c r="A27" s="11"/>
      <c r="B27" s="12" t="s">
        <v>112</v>
      </c>
      <c r="C27" s="13" t="s">
        <v>297</v>
      </c>
      <c r="D27" s="91" t="s">
        <v>299</v>
      </c>
      <c r="F27" s="11">
        <v>2</v>
      </c>
      <c r="G27" s="12" t="s">
        <v>69</v>
      </c>
      <c r="H27" s="12">
        <v>1</v>
      </c>
      <c r="I27" s="12">
        <v>3</v>
      </c>
      <c r="J27" s="13">
        <v>1</v>
      </c>
    </row>
    <row r="28" spans="1:10" x14ac:dyDescent="0.3">
      <c r="A28" s="11"/>
      <c r="B28" s="12" t="s">
        <v>126</v>
      </c>
      <c r="C28" s="13" t="s">
        <v>296</v>
      </c>
      <c r="D28" s="91">
        <v>4</v>
      </c>
      <c r="F28" s="11">
        <v>3</v>
      </c>
      <c r="G28" s="12" t="s">
        <v>72</v>
      </c>
      <c r="H28" s="12">
        <v>2</v>
      </c>
      <c r="I28" s="12">
        <v>4</v>
      </c>
      <c r="J28" s="13">
        <v>2</v>
      </c>
    </row>
    <row r="29" spans="1:10" ht="15" thickBot="1" x14ac:dyDescent="0.35">
      <c r="A29" s="14"/>
      <c r="B29" s="15" t="s">
        <v>114</v>
      </c>
      <c r="C29" s="16" t="s">
        <v>125</v>
      </c>
      <c r="D29" s="93">
        <v>0</v>
      </c>
      <c r="F29" s="11">
        <v>4</v>
      </c>
      <c r="G29" s="12" t="s">
        <v>73</v>
      </c>
      <c r="H29" s="12">
        <v>4</v>
      </c>
      <c r="I29" s="12">
        <v>5</v>
      </c>
      <c r="J29" s="13">
        <v>1</v>
      </c>
    </row>
    <row r="30" spans="1:10" ht="15" thickBot="1" x14ac:dyDescent="0.35">
      <c r="F30" s="14"/>
      <c r="G30" s="15"/>
      <c r="H30" s="15"/>
      <c r="I30" s="15"/>
      <c r="J30" s="16"/>
    </row>
    <row r="31" spans="1:10" x14ac:dyDescent="0.3">
      <c r="B31" t="s">
        <v>129</v>
      </c>
      <c r="C31" s="1" t="s">
        <v>300</v>
      </c>
    </row>
    <row r="32" spans="1:10" x14ac:dyDescent="0.3">
      <c r="C32" s="1">
        <f>HLOOKUP(H26,H26:J29,4,0)</f>
        <v>4</v>
      </c>
    </row>
    <row r="33" spans="1:3" x14ac:dyDescent="0.3">
      <c r="C33" s="1"/>
    </row>
    <row r="34" spans="1:3" x14ac:dyDescent="0.3">
      <c r="C34" s="1"/>
    </row>
    <row r="35" spans="1:3" x14ac:dyDescent="0.3">
      <c r="A35" s="2" t="s">
        <v>82</v>
      </c>
      <c r="B35" t="s">
        <v>132</v>
      </c>
      <c r="C35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A3E7-4E45-42B3-B1CB-7CBC377EC0E2}">
  <dimension ref="A2:I58"/>
  <sheetViews>
    <sheetView workbookViewId="0">
      <selection activeCell="E9" sqref="E9"/>
    </sheetView>
  </sheetViews>
  <sheetFormatPr defaultRowHeight="14.4" x14ac:dyDescent="0.3"/>
  <cols>
    <col min="1" max="1" width="57.6640625" customWidth="1"/>
    <col min="2" max="2" width="32.77734375" customWidth="1"/>
    <col min="3" max="3" width="11.6640625" bestFit="1" customWidth="1"/>
    <col min="6" max="6" width="9.5546875" bestFit="1" customWidth="1"/>
  </cols>
  <sheetData>
    <row r="2" spans="1:8" ht="15" thickBot="1" x14ac:dyDescent="0.35">
      <c r="A2" s="2" t="s">
        <v>135</v>
      </c>
    </row>
    <row r="3" spans="1:8" ht="15" thickBot="1" x14ac:dyDescent="0.35">
      <c r="A3" s="101" t="s">
        <v>133</v>
      </c>
      <c r="B3" s="102" t="s">
        <v>134</v>
      </c>
      <c r="F3" s="6" t="s">
        <v>69</v>
      </c>
      <c r="G3" s="7">
        <v>2020</v>
      </c>
    </row>
    <row r="5" spans="1:8" x14ac:dyDescent="0.3">
      <c r="A5" s="12"/>
      <c r="B5" s="103" t="s">
        <v>136</v>
      </c>
      <c r="C5" s="12"/>
      <c r="D5" s="12"/>
    </row>
    <row r="6" spans="1:8" x14ac:dyDescent="0.3">
      <c r="A6" s="12"/>
      <c r="B6" s="12" t="s">
        <v>137</v>
      </c>
      <c r="C6" s="55" t="s">
        <v>138</v>
      </c>
      <c r="D6" s="12"/>
    </row>
    <row r="7" spans="1:8" ht="15" thickBot="1" x14ac:dyDescent="0.35">
      <c r="A7" s="12"/>
      <c r="B7" s="12"/>
      <c r="C7" s="55" t="str">
        <f>CONCATENATE(F3,G3)</f>
        <v>January 2020</v>
      </c>
      <c r="D7" s="12"/>
    </row>
    <row r="8" spans="1:8" ht="15" thickBot="1" x14ac:dyDescent="0.35">
      <c r="C8" s="1"/>
      <c r="F8" s="8" t="s">
        <v>74</v>
      </c>
      <c r="G8" s="9" t="s">
        <v>166</v>
      </c>
      <c r="H8" s="10" t="s">
        <v>156</v>
      </c>
    </row>
    <row r="9" spans="1:8" ht="15" thickBot="1" x14ac:dyDescent="0.35">
      <c r="A9" s="42" t="s">
        <v>82</v>
      </c>
      <c r="B9" s="43" t="s">
        <v>165</v>
      </c>
      <c r="C9" s="65"/>
      <c r="F9" s="14" t="s">
        <v>72</v>
      </c>
      <c r="G9" s="15">
        <v>7</v>
      </c>
      <c r="H9" s="16">
        <v>2020</v>
      </c>
    </row>
    <row r="10" spans="1:8" ht="15" thickBot="1" x14ac:dyDescent="0.35">
      <c r="A10" s="66"/>
      <c r="B10" s="104"/>
      <c r="C10" s="67"/>
    </row>
    <row r="12" spans="1:8" s="5" customFormat="1" x14ac:dyDescent="0.3"/>
    <row r="16" spans="1:8" x14ac:dyDescent="0.3">
      <c r="A16" t="s">
        <v>140</v>
      </c>
      <c r="B16" t="s">
        <v>141</v>
      </c>
    </row>
    <row r="17" spans="1:2" x14ac:dyDescent="0.3">
      <c r="B17" t="s">
        <v>144</v>
      </c>
    </row>
    <row r="18" spans="1:2" x14ac:dyDescent="0.3">
      <c r="B18" s="1" t="s">
        <v>142</v>
      </c>
    </row>
    <row r="19" spans="1:2" x14ac:dyDescent="0.3">
      <c r="B19" s="1" t="str">
        <f>LEFT(F3,3)</f>
        <v>Jan</v>
      </c>
    </row>
    <row r="21" spans="1:2" x14ac:dyDescent="0.3">
      <c r="B21" t="s">
        <v>143</v>
      </c>
    </row>
    <row r="22" spans="1:2" x14ac:dyDescent="0.3">
      <c r="B22" s="1" t="s">
        <v>145</v>
      </c>
    </row>
    <row r="23" spans="1:2" x14ac:dyDescent="0.3">
      <c r="B23" s="1" t="str">
        <f>RIGHT(G3,2)</f>
        <v>20</v>
      </c>
    </row>
    <row r="24" spans="1:2" ht="15" thickBot="1" x14ac:dyDescent="0.35">
      <c r="B24" s="1"/>
    </row>
    <row r="25" spans="1:2" ht="15" thickBot="1" x14ac:dyDescent="0.35">
      <c r="A25" s="2" t="s">
        <v>82</v>
      </c>
      <c r="B25" s="21" t="s">
        <v>164</v>
      </c>
    </row>
    <row r="26" spans="1:2" x14ac:dyDescent="0.3">
      <c r="A26" t="s">
        <v>163</v>
      </c>
      <c r="B26" s="39"/>
    </row>
    <row r="27" spans="1:2" x14ac:dyDescent="0.3">
      <c r="B27" s="1"/>
    </row>
    <row r="28" spans="1:2" x14ac:dyDescent="0.3">
      <c r="B28" s="1"/>
    </row>
    <row r="29" spans="1:2" s="5" customFormat="1" x14ac:dyDescent="0.3">
      <c r="B29" s="18"/>
    </row>
    <row r="30" spans="1:2" x14ac:dyDescent="0.3">
      <c r="B30" s="1"/>
    </row>
    <row r="32" spans="1:2" x14ac:dyDescent="0.3">
      <c r="A32" t="s">
        <v>146</v>
      </c>
      <c r="B32" s="1" t="s">
        <v>147</v>
      </c>
    </row>
    <row r="33" spans="1:9" x14ac:dyDescent="0.3">
      <c r="B33" s="1" t="str">
        <f>CONCATENATE(LEFT(F3,3),RIGHT(G3,2))</f>
        <v>Jan20</v>
      </c>
    </row>
    <row r="35" spans="1:9" x14ac:dyDescent="0.3">
      <c r="A35" t="s">
        <v>149</v>
      </c>
      <c r="B35" s="1" t="s">
        <v>148</v>
      </c>
    </row>
    <row r="36" spans="1:9" x14ac:dyDescent="0.3">
      <c r="B36" s="1" t="str">
        <f>CONCATENATE(LEFT(F3,3)," ", RIGHT(G3,2))</f>
        <v>Jan 20</v>
      </c>
    </row>
    <row r="38" spans="1:9" x14ac:dyDescent="0.3">
      <c r="A38" t="s">
        <v>150</v>
      </c>
      <c r="B38" s="1" t="s">
        <v>151</v>
      </c>
    </row>
    <row r="39" spans="1:9" x14ac:dyDescent="0.3">
      <c r="B39" s="1" t="str">
        <f>CONCATENATE(LEFT(F3,3)," - ", RIGHT(G3,2))</f>
        <v>Jan - 20</v>
      </c>
    </row>
    <row r="40" spans="1:9" ht="15" thickBot="1" x14ac:dyDescent="0.35">
      <c r="B40" s="1"/>
    </row>
    <row r="41" spans="1:9" ht="15" thickBot="1" x14ac:dyDescent="0.35">
      <c r="A41" s="2" t="s">
        <v>162</v>
      </c>
      <c r="B41" s="1" t="s">
        <v>167</v>
      </c>
      <c r="G41" s="22" t="s">
        <v>73</v>
      </c>
      <c r="H41" s="23">
        <v>16</v>
      </c>
      <c r="I41" s="24">
        <v>2020</v>
      </c>
    </row>
    <row r="42" spans="1:9" x14ac:dyDescent="0.3">
      <c r="B42" s="39"/>
    </row>
    <row r="43" spans="1:9" x14ac:dyDescent="0.3">
      <c r="B43" s="1"/>
    </row>
    <row r="44" spans="1:9" x14ac:dyDescent="0.3">
      <c r="B44" s="1"/>
    </row>
    <row r="46" spans="1:9" s="5" customFormat="1" ht="15" thickBot="1" x14ac:dyDescent="0.35"/>
    <row r="47" spans="1:9" x14ac:dyDescent="0.3">
      <c r="F47" s="8"/>
      <c r="G47" s="9" t="s">
        <v>115</v>
      </c>
      <c r="H47" s="9" t="s">
        <v>155</v>
      </c>
      <c r="I47" s="10" t="s">
        <v>154</v>
      </c>
    </row>
    <row r="48" spans="1:9" x14ac:dyDescent="0.3">
      <c r="A48" t="s">
        <v>157</v>
      </c>
      <c r="B48" t="s">
        <v>152</v>
      </c>
      <c r="F48" s="25">
        <v>43969</v>
      </c>
      <c r="G48" s="12">
        <f>MONTH(F48)</f>
        <v>5</v>
      </c>
      <c r="H48" s="12">
        <f>DAY(F48)</f>
        <v>18</v>
      </c>
      <c r="I48" s="13">
        <f>YEAR(F48)</f>
        <v>2020</v>
      </c>
    </row>
    <row r="49" spans="1:9" x14ac:dyDescent="0.3">
      <c r="A49" t="s">
        <v>115</v>
      </c>
      <c r="B49" s="1" t="s">
        <v>158</v>
      </c>
      <c r="F49" s="25">
        <v>43641</v>
      </c>
      <c r="G49" s="12">
        <f t="shared" ref="G49:G50" si="0">MONTH(F49)</f>
        <v>6</v>
      </c>
      <c r="H49" s="12">
        <f t="shared" ref="H49:H50" si="1">DAY(F49)</f>
        <v>25</v>
      </c>
      <c r="I49" s="13">
        <f t="shared" ref="I49:I50" si="2">YEAR(F49)</f>
        <v>2019</v>
      </c>
    </row>
    <row r="50" spans="1:9" ht="15" thickBot="1" x14ac:dyDescent="0.35">
      <c r="A50" t="s">
        <v>155</v>
      </c>
      <c r="B50" s="1" t="s">
        <v>159</v>
      </c>
      <c r="F50" s="26">
        <v>43288</v>
      </c>
      <c r="G50" s="15">
        <f t="shared" si="0"/>
        <v>7</v>
      </c>
      <c r="H50" s="15">
        <f t="shared" si="1"/>
        <v>7</v>
      </c>
      <c r="I50" s="16">
        <f t="shared" si="2"/>
        <v>2018</v>
      </c>
    </row>
    <row r="51" spans="1:9" x14ac:dyDescent="0.3">
      <c r="A51" t="s">
        <v>154</v>
      </c>
      <c r="B51" s="1" t="s">
        <v>160</v>
      </c>
    </row>
    <row r="54" spans="1:9" x14ac:dyDescent="0.3">
      <c r="A54" s="2" t="s">
        <v>82</v>
      </c>
      <c r="B54" t="s">
        <v>161</v>
      </c>
      <c r="C54" s="19">
        <v>44144</v>
      </c>
    </row>
    <row r="55" spans="1:9" x14ac:dyDescent="0.3">
      <c r="C55" s="20"/>
    </row>
    <row r="58" spans="1:9" s="5" customFormat="1" x14ac:dyDescent="0.3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6BC7-7376-4319-9DE2-3FE9D2E2F482}">
  <dimension ref="A1:L57"/>
  <sheetViews>
    <sheetView workbookViewId="0">
      <selection activeCell="G43" sqref="G43"/>
    </sheetView>
  </sheetViews>
  <sheetFormatPr defaultRowHeight="14.4" x14ac:dyDescent="0.3"/>
  <cols>
    <col min="1" max="1" width="9.5546875" bestFit="1" customWidth="1"/>
    <col min="2" max="3" width="14" bestFit="1" customWidth="1"/>
    <col min="4" max="4" width="16" bestFit="1" customWidth="1"/>
    <col min="5" max="5" width="12.33203125" bestFit="1" customWidth="1"/>
    <col min="10" max="10" width="12.44140625" bestFit="1" customWidth="1"/>
    <col min="12" max="12" width="25.5546875" bestFit="1" customWidth="1"/>
  </cols>
  <sheetData>
    <row r="1" spans="1:12" x14ac:dyDescent="0.3">
      <c r="B1" t="s">
        <v>201</v>
      </c>
    </row>
    <row r="2" spans="1:12" x14ac:dyDescent="0.3">
      <c r="A2" t="s">
        <v>153</v>
      </c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115</v>
      </c>
    </row>
    <row r="3" spans="1:12" x14ac:dyDescent="0.3">
      <c r="A3" s="19">
        <v>43840</v>
      </c>
      <c r="B3" t="s">
        <v>173</v>
      </c>
      <c r="C3" t="s">
        <v>183</v>
      </c>
      <c r="D3" t="s">
        <v>203</v>
      </c>
      <c r="E3" t="s">
        <v>207</v>
      </c>
      <c r="F3">
        <v>25</v>
      </c>
      <c r="L3" t="s">
        <v>189</v>
      </c>
    </row>
    <row r="4" spans="1:12" x14ac:dyDescent="0.3">
      <c r="A4" s="19">
        <v>43841</v>
      </c>
      <c r="B4" t="s">
        <v>174</v>
      </c>
      <c r="C4" t="s">
        <v>181</v>
      </c>
      <c r="D4" t="s">
        <v>204</v>
      </c>
      <c r="E4" t="s">
        <v>208</v>
      </c>
      <c r="F4">
        <v>45</v>
      </c>
      <c r="L4" t="s">
        <v>190</v>
      </c>
    </row>
    <row r="5" spans="1:12" x14ac:dyDescent="0.3">
      <c r="A5" s="19">
        <v>43841</v>
      </c>
      <c r="B5" t="s">
        <v>175</v>
      </c>
      <c r="C5" t="s">
        <v>202</v>
      </c>
      <c r="D5" t="s">
        <v>205</v>
      </c>
      <c r="E5" t="s">
        <v>209</v>
      </c>
      <c r="F5">
        <v>100</v>
      </c>
      <c r="L5" t="s">
        <v>249</v>
      </c>
    </row>
    <row r="6" spans="1:12" x14ac:dyDescent="0.3">
      <c r="A6" s="19">
        <v>43842</v>
      </c>
      <c r="B6" t="s">
        <v>176</v>
      </c>
      <c r="C6" t="s">
        <v>182</v>
      </c>
      <c r="D6" t="s">
        <v>205</v>
      </c>
      <c r="E6" t="s">
        <v>210</v>
      </c>
      <c r="F6">
        <v>72</v>
      </c>
      <c r="L6" t="s">
        <v>248</v>
      </c>
    </row>
    <row r="7" spans="1:12" x14ac:dyDescent="0.3">
      <c r="A7" s="19">
        <v>43868</v>
      </c>
      <c r="B7" t="s">
        <v>177</v>
      </c>
      <c r="C7" t="s">
        <v>181</v>
      </c>
      <c r="D7" t="s">
        <v>204</v>
      </c>
      <c r="E7" t="s">
        <v>207</v>
      </c>
      <c r="F7">
        <v>15</v>
      </c>
      <c r="L7" t="s">
        <v>247</v>
      </c>
    </row>
    <row r="8" spans="1:12" x14ac:dyDescent="0.3">
      <c r="A8" s="19">
        <v>43869</v>
      </c>
      <c r="B8" t="s">
        <v>178</v>
      </c>
      <c r="C8" t="s">
        <v>202</v>
      </c>
      <c r="D8" t="s">
        <v>203</v>
      </c>
      <c r="E8" t="s">
        <v>207</v>
      </c>
      <c r="F8">
        <v>75</v>
      </c>
    </row>
    <row r="9" spans="1:12" x14ac:dyDescent="0.3">
      <c r="A9" s="19">
        <v>43870</v>
      </c>
      <c r="B9" t="s">
        <v>179</v>
      </c>
      <c r="C9" t="s">
        <v>182</v>
      </c>
      <c r="D9" t="s">
        <v>206</v>
      </c>
      <c r="E9" t="s">
        <v>209</v>
      </c>
      <c r="F9">
        <v>65</v>
      </c>
    </row>
    <row r="10" spans="1:12" x14ac:dyDescent="0.3">
      <c r="A10" s="19">
        <v>43871</v>
      </c>
      <c r="B10" t="s">
        <v>180</v>
      </c>
      <c r="C10" t="s">
        <v>182</v>
      </c>
      <c r="D10" t="s">
        <v>206</v>
      </c>
      <c r="E10" t="s">
        <v>209</v>
      </c>
      <c r="F10">
        <v>65</v>
      </c>
    </row>
    <row r="11" spans="1:12" x14ac:dyDescent="0.3">
      <c r="A11" s="19">
        <v>43871</v>
      </c>
      <c r="B11" t="s">
        <v>184</v>
      </c>
      <c r="C11" t="s">
        <v>181</v>
      </c>
      <c r="D11" t="s">
        <v>203</v>
      </c>
      <c r="E11" t="s">
        <v>210</v>
      </c>
      <c r="F11">
        <v>69</v>
      </c>
    </row>
    <row r="12" spans="1:12" x14ac:dyDescent="0.3">
      <c r="A12" s="19">
        <v>43900</v>
      </c>
      <c r="B12" t="s">
        <v>185</v>
      </c>
      <c r="C12" t="s">
        <v>202</v>
      </c>
      <c r="D12" t="s">
        <v>204</v>
      </c>
      <c r="E12" t="s">
        <v>209</v>
      </c>
      <c r="F12">
        <v>125</v>
      </c>
    </row>
    <row r="13" spans="1:12" x14ac:dyDescent="0.3">
      <c r="A13" s="19">
        <v>43901</v>
      </c>
      <c r="B13" t="s">
        <v>186</v>
      </c>
      <c r="C13" t="s">
        <v>183</v>
      </c>
      <c r="D13" t="s">
        <v>205</v>
      </c>
      <c r="E13" t="s">
        <v>208</v>
      </c>
      <c r="F13">
        <v>35</v>
      </c>
    </row>
    <row r="14" spans="1:12" x14ac:dyDescent="0.3">
      <c r="A14" s="19">
        <v>43902</v>
      </c>
      <c r="B14" t="s">
        <v>187</v>
      </c>
      <c r="C14" t="s">
        <v>202</v>
      </c>
      <c r="D14" t="s">
        <v>204</v>
      </c>
      <c r="E14" t="s">
        <v>211</v>
      </c>
      <c r="F14">
        <v>100</v>
      </c>
    </row>
    <row r="15" spans="1:12" x14ac:dyDescent="0.3">
      <c r="A15" s="19">
        <v>43931</v>
      </c>
      <c r="B15" t="s">
        <v>188</v>
      </c>
      <c r="C15" t="s">
        <v>183</v>
      </c>
      <c r="D15" t="s">
        <v>204</v>
      </c>
      <c r="E15" t="s">
        <v>212</v>
      </c>
      <c r="F15">
        <v>25</v>
      </c>
    </row>
    <row r="16" spans="1:12" x14ac:dyDescent="0.3">
      <c r="A16" s="19">
        <v>43932</v>
      </c>
      <c r="B16" t="s">
        <v>191</v>
      </c>
      <c r="C16" t="s">
        <v>183</v>
      </c>
      <c r="D16" t="s">
        <v>205</v>
      </c>
      <c r="E16" t="s">
        <v>207</v>
      </c>
      <c r="F16">
        <v>50</v>
      </c>
    </row>
    <row r="17" spans="1:6" x14ac:dyDescent="0.3">
      <c r="A17" s="19">
        <v>43932</v>
      </c>
      <c r="B17" t="s">
        <v>192</v>
      </c>
      <c r="C17" t="s">
        <v>181</v>
      </c>
      <c r="D17" t="s">
        <v>203</v>
      </c>
      <c r="E17" t="s">
        <v>213</v>
      </c>
      <c r="F17">
        <v>30</v>
      </c>
    </row>
    <row r="18" spans="1:6" x14ac:dyDescent="0.3">
      <c r="A18" s="19">
        <v>43930</v>
      </c>
      <c r="B18" t="s">
        <v>193</v>
      </c>
      <c r="C18" t="s">
        <v>182</v>
      </c>
      <c r="D18" t="s">
        <v>203</v>
      </c>
      <c r="E18" t="s">
        <v>213</v>
      </c>
      <c r="F18">
        <v>100</v>
      </c>
    </row>
    <row r="19" spans="1:6" x14ac:dyDescent="0.3">
      <c r="A19" s="19">
        <v>43960</v>
      </c>
      <c r="B19" t="s">
        <v>194</v>
      </c>
      <c r="C19" t="s">
        <v>183</v>
      </c>
      <c r="D19" t="s">
        <v>205</v>
      </c>
      <c r="E19" t="s">
        <v>208</v>
      </c>
      <c r="F19">
        <v>40</v>
      </c>
    </row>
    <row r="20" spans="1:6" x14ac:dyDescent="0.3">
      <c r="A20" s="19">
        <v>43961</v>
      </c>
      <c r="B20" t="s">
        <v>195</v>
      </c>
      <c r="C20" t="s">
        <v>182</v>
      </c>
      <c r="D20" t="s">
        <v>204</v>
      </c>
      <c r="E20" t="s">
        <v>210</v>
      </c>
      <c r="F20">
        <v>75</v>
      </c>
    </row>
    <row r="21" spans="1:6" x14ac:dyDescent="0.3">
      <c r="A21" s="19">
        <v>43962</v>
      </c>
      <c r="B21" t="s">
        <v>196</v>
      </c>
      <c r="C21" t="s">
        <v>181</v>
      </c>
      <c r="D21" t="s">
        <v>203</v>
      </c>
      <c r="E21" t="s">
        <v>207</v>
      </c>
      <c r="F21">
        <v>36</v>
      </c>
    </row>
    <row r="22" spans="1:6" x14ac:dyDescent="0.3">
      <c r="A22" s="19">
        <v>43963</v>
      </c>
      <c r="B22" t="s">
        <v>197</v>
      </c>
      <c r="C22" t="s">
        <v>182</v>
      </c>
      <c r="D22" t="s">
        <v>205</v>
      </c>
      <c r="E22" t="s">
        <v>214</v>
      </c>
      <c r="F22">
        <v>75</v>
      </c>
    </row>
    <row r="23" spans="1:6" x14ac:dyDescent="0.3">
      <c r="A23" s="19">
        <v>43991</v>
      </c>
      <c r="B23" t="s">
        <v>198</v>
      </c>
      <c r="C23" t="s">
        <v>183</v>
      </c>
      <c r="D23" t="s">
        <v>204</v>
      </c>
      <c r="E23" t="s">
        <v>213</v>
      </c>
      <c r="F23">
        <v>25</v>
      </c>
    </row>
    <row r="24" spans="1:6" x14ac:dyDescent="0.3">
      <c r="A24" s="19">
        <v>43992</v>
      </c>
      <c r="B24" t="s">
        <v>199</v>
      </c>
      <c r="C24" t="s">
        <v>183</v>
      </c>
      <c r="D24" t="s">
        <v>204</v>
      </c>
      <c r="E24" t="s">
        <v>210</v>
      </c>
      <c r="F24">
        <v>62</v>
      </c>
    </row>
    <row r="25" spans="1:6" x14ac:dyDescent="0.3">
      <c r="A25" s="19">
        <v>43993</v>
      </c>
      <c r="B25" t="s">
        <v>200</v>
      </c>
      <c r="C25" t="s">
        <v>181</v>
      </c>
      <c r="D25" t="s">
        <v>205</v>
      </c>
      <c r="E25" t="s">
        <v>207</v>
      </c>
      <c r="F25">
        <v>67</v>
      </c>
    </row>
    <row r="30" spans="1:6" x14ac:dyDescent="0.3">
      <c r="B30" t="s">
        <v>340</v>
      </c>
    </row>
    <row r="31" spans="1:6" x14ac:dyDescent="0.3">
      <c r="A31" t="s">
        <v>153</v>
      </c>
      <c r="B31" t="s">
        <v>168</v>
      </c>
      <c r="C31" t="s">
        <v>301</v>
      </c>
      <c r="D31" t="s">
        <v>302</v>
      </c>
      <c r="E31" t="s">
        <v>172</v>
      </c>
      <c r="F31" t="s">
        <v>115</v>
      </c>
    </row>
    <row r="32" spans="1:6" x14ac:dyDescent="0.3">
      <c r="A32" s="19">
        <v>43845</v>
      </c>
      <c r="B32" t="s">
        <v>303</v>
      </c>
      <c r="C32" t="s">
        <v>304</v>
      </c>
      <c r="D32" t="s">
        <v>237</v>
      </c>
      <c r="E32">
        <v>1000</v>
      </c>
    </row>
    <row r="33" spans="1:5" x14ac:dyDescent="0.3">
      <c r="A33" s="19">
        <v>43850</v>
      </c>
      <c r="B33" t="s">
        <v>305</v>
      </c>
      <c r="C33" t="s">
        <v>306</v>
      </c>
      <c r="D33" t="s">
        <v>231</v>
      </c>
      <c r="E33">
        <v>50</v>
      </c>
    </row>
    <row r="34" spans="1:5" x14ac:dyDescent="0.3">
      <c r="A34" s="19">
        <v>43853</v>
      </c>
      <c r="B34" t="s">
        <v>307</v>
      </c>
      <c r="C34" t="s">
        <v>308</v>
      </c>
      <c r="D34" t="s">
        <v>309</v>
      </c>
      <c r="E34">
        <v>75</v>
      </c>
    </row>
    <row r="35" spans="1:5" x14ac:dyDescent="0.3">
      <c r="A35" s="19">
        <v>43837</v>
      </c>
      <c r="B35" t="s">
        <v>310</v>
      </c>
      <c r="C35" t="s">
        <v>311</v>
      </c>
      <c r="D35" t="s">
        <v>312</v>
      </c>
      <c r="E35">
        <v>100</v>
      </c>
    </row>
    <row r="36" spans="1:5" x14ac:dyDescent="0.3">
      <c r="A36" s="19">
        <v>43839</v>
      </c>
      <c r="B36" t="s">
        <v>313</v>
      </c>
      <c r="C36" t="s">
        <v>314</v>
      </c>
      <c r="D36" t="s">
        <v>240</v>
      </c>
      <c r="E36">
        <v>300</v>
      </c>
    </row>
    <row r="37" spans="1:5" x14ac:dyDescent="0.3">
      <c r="A37" s="19">
        <v>43860</v>
      </c>
      <c r="B37" t="s">
        <v>315</v>
      </c>
      <c r="C37" t="s">
        <v>316</v>
      </c>
      <c r="D37" t="s">
        <v>241</v>
      </c>
      <c r="E37">
        <v>500</v>
      </c>
    </row>
    <row r="38" spans="1:5" x14ac:dyDescent="0.3">
      <c r="A38" s="19">
        <v>43838</v>
      </c>
      <c r="B38" t="s">
        <v>317</v>
      </c>
      <c r="C38" t="s">
        <v>318</v>
      </c>
      <c r="D38" t="s">
        <v>319</v>
      </c>
      <c r="E38">
        <v>34.99</v>
      </c>
    </row>
    <row r="39" spans="1:5" x14ac:dyDescent="0.3">
      <c r="A39" s="19">
        <v>43883</v>
      </c>
      <c r="B39" t="s">
        <v>320</v>
      </c>
      <c r="C39" t="s">
        <v>308</v>
      </c>
      <c r="D39" t="s">
        <v>309</v>
      </c>
      <c r="E39">
        <v>75</v>
      </c>
    </row>
    <row r="40" spans="1:5" x14ac:dyDescent="0.3">
      <c r="A40" s="19">
        <v>43876</v>
      </c>
      <c r="B40" t="s">
        <v>321</v>
      </c>
      <c r="C40" t="s">
        <v>304</v>
      </c>
      <c r="D40" t="s">
        <v>237</v>
      </c>
      <c r="E40">
        <v>1000</v>
      </c>
    </row>
    <row r="41" spans="1:5" x14ac:dyDescent="0.3">
      <c r="A41" s="19">
        <v>43880</v>
      </c>
      <c r="B41" t="s">
        <v>322</v>
      </c>
      <c r="C41" t="s">
        <v>306</v>
      </c>
      <c r="D41" t="s">
        <v>231</v>
      </c>
      <c r="E41">
        <v>50</v>
      </c>
    </row>
    <row r="42" spans="1:5" x14ac:dyDescent="0.3">
      <c r="A42" s="19">
        <v>43868</v>
      </c>
      <c r="B42" t="s">
        <v>323</v>
      </c>
      <c r="C42" t="s">
        <v>311</v>
      </c>
      <c r="D42" t="s">
        <v>312</v>
      </c>
      <c r="E42">
        <v>100</v>
      </c>
    </row>
    <row r="43" spans="1:5" x14ac:dyDescent="0.3">
      <c r="A43" s="19">
        <v>43868</v>
      </c>
      <c r="B43" t="s">
        <v>337</v>
      </c>
      <c r="C43" t="s">
        <v>318</v>
      </c>
      <c r="D43" t="s">
        <v>319</v>
      </c>
      <c r="E43">
        <v>157</v>
      </c>
    </row>
    <row r="44" spans="1:5" x14ac:dyDescent="0.3">
      <c r="A44" s="19">
        <v>43876</v>
      </c>
      <c r="B44" t="s">
        <v>324</v>
      </c>
      <c r="C44" t="s">
        <v>325</v>
      </c>
      <c r="D44" t="s">
        <v>319</v>
      </c>
      <c r="E44">
        <v>62</v>
      </c>
    </row>
    <row r="45" spans="1:5" x14ac:dyDescent="0.3">
      <c r="A45" s="19">
        <v>43910</v>
      </c>
      <c r="B45" t="s">
        <v>326</v>
      </c>
      <c r="C45" t="s">
        <v>308</v>
      </c>
      <c r="D45" t="s">
        <v>309</v>
      </c>
      <c r="E45">
        <v>75</v>
      </c>
    </row>
    <row r="46" spans="1:5" x14ac:dyDescent="0.3">
      <c r="A46" s="19">
        <v>43899</v>
      </c>
      <c r="B46" t="s">
        <v>328</v>
      </c>
      <c r="C46" t="s">
        <v>306</v>
      </c>
      <c r="D46" t="s">
        <v>231</v>
      </c>
      <c r="E46">
        <v>90</v>
      </c>
    </row>
    <row r="47" spans="1:5" x14ac:dyDescent="0.3">
      <c r="A47" s="19">
        <v>43905</v>
      </c>
      <c r="B47" t="s">
        <v>327</v>
      </c>
      <c r="C47" t="s">
        <v>325</v>
      </c>
      <c r="D47" t="s">
        <v>319</v>
      </c>
      <c r="E47">
        <v>250</v>
      </c>
    </row>
    <row r="48" spans="1:5" x14ac:dyDescent="0.3">
      <c r="A48" s="19">
        <v>43897</v>
      </c>
      <c r="B48" t="s">
        <v>329</v>
      </c>
      <c r="C48" t="s">
        <v>311</v>
      </c>
      <c r="D48" t="s">
        <v>312</v>
      </c>
      <c r="E48">
        <v>115</v>
      </c>
    </row>
    <row r="49" spans="1:5" x14ac:dyDescent="0.3">
      <c r="A49" s="19">
        <v>43905</v>
      </c>
      <c r="B49" t="s">
        <v>333</v>
      </c>
      <c r="C49" t="s">
        <v>304</v>
      </c>
      <c r="D49" t="s">
        <v>237</v>
      </c>
      <c r="E49">
        <v>1000</v>
      </c>
    </row>
    <row r="50" spans="1:5" x14ac:dyDescent="0.3">
      <c r="A50" s="19">
        <v>43941</v>
      </c>
      <c r="B50" t="s">
        <v>330</v>
      </c>
      <c r="C50" t="s">
        <v>308</v>
      </c>
      <c r="D50" t="s">
        <v>309</v>
      </c>
      <c r="E50">
        <v>75</v>
      </c>
    </row>
    <row r="51" spans="1:5" x14ac:dyDescent="0.3">
      <c r="A51" s="19">
        <v>43929</v>
      </c>
      <c r="B51" t="s">
        <v>331</v>
      </c>
      <c r="C51" t="s">
        <v>306</v>
      </c>
      <c r="D51" t="s">
        <v>231</v>
      </c>
      <c r="E51">
        <v>125</v>
      </c>
    </row>
    <row r="52" spans="1:5" x14ac:dyDescent="0.3">
      <c r="A52" s="19">
        <v>43948</v>
      </c>
      <c r="B52" t="s">
        <v>336</v>
      </c>
      <c r="C52" t="s">
        <v>325</v>
      </c>
      <c r="D52" t="s">
        <v>319</v>
      </c>
      <c r="E52">
        <v>350</v>
      </c>
    </row>
    <row r="53" spans="1:5" x14ac:dyDescent="0.3">
      <c r="A53" s="19">
        <v>43929</v>
      </c>
      <c r="B53" t="s">
        <v>332</v>
      </c>
      <c r="C53" t="s">
        <v>311</v>
      </c>
      <c r="D53" t="s">
        <v>312</v>
      </c>
      <c r="E53">
        <v>115</v>
      </c>
    </row>
    <row r="54" spans="1:5" x14ac:dyDescent="0.3">
      <c r="A54" s="19">
        <v>43936</v>
      </c>
      <c r="B54" t="s">
        <v>334</v>
      </c>
      <c r="C54" t="s">
        <v>304</v>
      </c>
      <c r="D54" t="s">
        <v>237</v>
      </c>
      <c r="E54">
        <v>1000</v>
      </c>
    </row>
    <row r="55" spans="1:5" x14ac:dyDescent="0.3">
      <c r="A55" s="19">
        <v>43951</v>
      </c>
      <c r="B55" t="s">
        <v>335</v>
      </c>
      <c r="C55" t="s">
        <v>316</v>
      </c>
      <c r="D55" t="s">
        <v>241</v>
      </c>
      <c r="E55">
        <v>250</v>
      </c>
    </row>
    <row r="56" spans="1:5" x14ac:dyDescent="0.3">
      <c r="A56" s="19">
        <v>43936</v>
      </c>
      <c r="B56" t="s">
        <v>338</v>
      </c>
      <c r="C56" t="s">
        <v>318</v>
      </c>
      <c r="D56" t="s">
        <v>319</v>
      </c>
      <c r="E56">
        <v>84</v>
      </c>
    </row>
    <row r="57" spans="1:5" x14ac:dyDescent="0.3">
      <c r="A57" s="19">
        <v>43951</v>
      </c>
      <c r="B57" t="s">
        <v>339</v>
      </c>
      <c r="C57" t="s">
        <v>314</v>
      </c>
      <c r="D57" t="s">
        <v>240</v>
      </c>
      <c r="E57">
        <v>500</v>
      </c>
    </row>
  </sheetData>
  <autoFilter ref="A2:G25" xr:uid="{51F7FB45-14B8-4BD7-8D61-4BF82596CFF7}"/>
  <sortState xmlns:xlrd2="http://schemas.microsoft.com/office/spreadsheetml/2017/richdata2" ref="A46:E49">
    <sortCondition ref="E46:E4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66485-A9B0-43D0-A8D6-4372839BDCF4}">
  <dimension ref="B1:R26"/>
  <sheetViews>
    <sheetView workbookViewId="0">
      <selection activeCell="C7" sqref="C7"/>
    </sheetView>
  </sheetViews>
  <sheetFormatPr defaultRowHeight="14.4" x14ac:dyDescent="0.3"/>
  <cols>
    <col min="1" max="1" width="8.88671875" style="3"/>
    <col min="2" max="2" width="17" style="3" bestFit="1" customWidth="1"/>
    <col min="3" max="10" width="8.88671875" style="3"/>
    <col min="11" max="11" width="9.77734375" style="3" bestFit="1" customWidth="1"/>
    <col min="12" max="12" width="8.88671875" style="3"/>
    <col min="13" max="13" width="9.5546875" style="3" bestFit="1" customWidth="1"/>
    <col min="14" max="16384" width="8.88671875" style="3"/>
  </cols>
  <sheetData>
    <row r="1" spans="2:18" x14ac:dyDescent="0.3">
      <c r="H1" s="3" t="s">
        <v>228</v>
      </c>
    </row>
    <row r="2" spans="2:18" x14ac:dyDescent="0.3">
      <c r="B2" s="35" t="s">
        <v>215</v>
      </c>
      <c r="C2" s="35" t="s">
        <v>69</v>
      </c>
      <c r="D2" s="35" t="s">
        <v>72</v>
      </c>
      <c r="E2" s="35" t="s">
        <v>73</v>
      </c>
      <c r="F2" s="35" t="s">
        <v>216</v>
      </c>
      <c r="G2" s="35" t="s">
        <v>217</v>
      </c>
      <c r="H2" s="35" t="s">
        <v>218</v>
      </c>
      <c r="I2" s="35" t="s">
        <v>219</v>
      </c>
      <c r="J2" s="35" t="s">
        <v>220</v>
      </c>
      <c r="K2" s="35" t="s">
        <v>221</v>
      </c>
      <c r="L2" s="35" t="s">
        <v>222</v>
      </c>
      <c r="M2" s="35" t="s">
        <v>223</v>
      </c>
      <c r="N2" s="35" t="s">
        <v>224</v>
      </c>
      <c r="O2" s="35" t="s">
        <v>45</v>
      </c>
      <c r="R2" s="3" t="s">
        <v>235</v>
      </c>
    </row>
    <row r="3" spans="2:18" x14ac:dyDescent="0.3">
      <c r="B3" s="27" t="s">
        <v>183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>
        <f>SUM(C3:N3)</f>
        <v>0</v>
      </c>
      <c r="R3" s="3" t="s">
        <v>257</v>
      </c>
    </row>
    <row r="4" spans="2:18" x14ac:dyDescent="0.3">
      <c r="B4" s="27" t="s">
        <v>181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>
        <f t="shared" ref="O4:O6" si="0">SUM(C4:N4)</f>
        <v>0</v>
      </c>
      <c r="R4" s="3" t="s">
        <v>258</v>
      </c>
    </row>
    <row r="5" spans="2:18" x14ac:dyDescent="0.3">
      <c r="B5" s="27" t="s">
        <v>225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>
        <f t="shared" si="0"/>
        <v>0</v>
      </c>
      <c r="R5" s="3" t="s">
        <v>245</v>
      </c>
    </row>
    <row r="6" spans="2:18" x14ac:dyDescent="0.3">
      <c r="B6" s="27" t="s">
        <v>226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>
        <f t="shared" si="0"/>
        <v>0</v>
      </c>
    </row>
    <row r="7" spans="2:18" x14ac:dyDescent="0.3">
      <c r="B7" s="33" t="s">
        <v>227</v>
      </c>
      <c r="C7" s="33">
        <f>SUM(C3:C6)</f>
        <v>0</v>
      </c>
      <c r="D7" s="33">
        <f t="shared" ref="D7:O7" si="1">SUM(D3:D6)</f>
        <v>0</v>
      </c>
      <c r="E7" s="33">
        <f t="shared" si="1"/>
        <v>0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33">
        <f t="shared" si="1"/>
        <v>0</v>
      </c>
      <c r="O7" s="33">
        <f t="shared" si="1"/>
        <v>0</v>
      </c>
    </row>
    <row r="9" spans="2:18" x14ac:dyDescent="0.3">
      <c r="B9" s="34" t="s">
        <v>229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2:18" x14ac:dyDescent="0.3">
      <c r="B10" s="27" t="s">
        <v>232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>
        <f>SUM(C10:N10)</f>
        <v>0</v>
      </c>
    </row>
    <row r="11" spans="2:18" x14ac:dyDescent="0.3">
      <c r="B11" s="31" t="s">
        <v>234</v>
      </c>
      <c r="C11" s="33">
        <f>C10</f>
        <v>0</v>
      </c>
      <c r="D11" s="33">
        <f t="shared" ref="D11:O11" si="2">D10</f>
        <v>0</v>
      </c>
      <c r="E11" s="33">
        <f t="shared" si="2"/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 t="shared" si="2"/>
        <v>0</v>
      </c>
      <c r="M11" s="33">
        <f t="shared" si="2"/>
        <v>0</v>
      </c>
      <c r="N11" s="33">
        <f t="shared" si="2"/>
        <v>0</v>
      </c>
      <c r="O11" s="33">
        <f t="shared" si="2"/>
        <v>0</v>
      </c>
    </row>
    <row r="13" spans="2:18" x14ac:dyDescent="0.3">
      <c r="B13" s="31" t="s">
        <v>233</v>
      </c>
      <c r="C13" s="32">
        <f>C7-C11</f>
        <v>0</v>
      </c>
      <c r="D13" s="32">
        <f t="shared" ref="D13:N13" si="3">D7-D11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>M7-M11</f>
        <v>0</v>
      </c>
      <c r="N13" s="32">
        <f t="shared" si="3"/>
        <v>0</v>
      </c>
      <c r="O13" s="32">
        <f>SUM(C13:N13)</f>
        <v>0</v>
      </c>
    </row>
    <row r="15" spans="2:18" x14ac:dyDescent="0.3">
      <c r="B15" s="36" t="s">
        <v>230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2:18" x14ac:dyDescent="0.3">
      <c r="B16" s="27" t="s">
        <v>231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>
        <f>SUM(C16:N16)</f>
        <v>0</v>
      </c>
    </row>
    <row r="17" spans="2:15" x14ac:dyDescent="0.3">
      <c r="B17" s="27" t="s">
        <v>236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>
        <f t="shared" ref="O17:O23" si="4">SUM(C17:N17)</f>
        <v>0</v>
      </c>
    </row>
    <row r="18" spans="2:15" x14ac:dyDescent="0.3">
      <c r="B18" s="27" t="s">
        <v>237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>
        <f t="shared" si="4"/>
        <v>0</v>
      </c>
    </row>
    <row r="19" spans="2:15" x14ac:dyDescent="0.3">
      <c r="B19" s="27" t="s">
        <v>238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>
        <f t="shared" si="4"/>
        <v>0</v>
      </c>
    </row>
    <row r="20" spans="2:15" x14ac:dyDescent="0.3">
      <c r="B20" s="27" t="s">
        <v>239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>
        <f t="shared" si="4"/>
        <v>0</v>
      </c>
    </row>
    <row r="21" spans="2:15" x14ac:dyDescent="0.3">
      <c r="B21" s="27" t="s">
        <v>240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f t="shared" si="4"/>
        <v>0</v>
      </c>
    </row>
    <row r="22" spans="2:15" x14ac:dyDescent="0.3">
      <c r="B22" s="27" t="s">
        <v>241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f t="shared" si="4"/>
        <v>0</v>
      </c>
    </row>
    <row r="23" spans="2:15" x14ac:dyDescent="0.3">
      <c r="B23" s="27" t="s">
        <v>243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f t="shared" si="4"/>
        <v>0</v>
      </c>
    </row>
    <row r="24" spans="2:15" x14ac:dyDescent="0.3">
      <c r="B24" s="31" t="s">
        <v>242</v>
      </c>
      <c r="C24" s="33">
        <f>SUM(C16:C23)</f>
        <v>0</v>
      </c>
      <c r="D24" s="33">
        <f t="shared" ref="D24:O24" si="5">SUM(D16:D23)</f>
        <v>0</v>
      </c>
      <c r="E24" s="33">
        <f t="shared" si="5"/>
        <v>0</v>
      </c>
      <c r="F24" s="33">
        <f t="shared" si="5"/>
        <v>0</v>
      </c>
      <c r="G24" s="33">
        <f t="shared" si="5"/>
        <v>0</v>
      </c>
      <c r="H24" s="33">
        <f t="shared" si="5"/>
        <v>0</v>
      </c>
      <c r="I24" s="33">
        <f t="shared" si="5"/>
        <v>0</v>
      </c>
      <c r="J24" s="33">
        <f t="shared" si="5"/>
        <v>0</v>
      </c>
      <c r="K24" s="33">
        <f t="shared" si="5"/>
        <v>0</v>
      </c>
      <c r="L24" s="33">
        <f t="shared" si="5"/>
        <v>0</v>
      </c>
      <c r="M24" s="33">
        <f t="shared" si="5"/>
        <v>0</v>
      </c>
      <c r="N24" s="33">
        <f t="shared" si="5"/>
        <v>0</v>
      </c>
      <c r="O24" s="33">
        <f t="shared" si="5"/>
        <v>0</v>
      </c>
    </row>
    <row r="26" spans="2:15" x14ac:dyDescent="0.3">
      <c r="B26" s="35" t="s">
        <v>244</v>
      </c>
      <c r="C26" s="38">
        <f>C13-C24</f>
        <v>0</v>
      </c>
      <c r="D26" s="38">
        <f t="shared" ref="D26:O26" si="6">D13-D24</f>
        <v>0</v>
      </c>
      <c r="E26" s="38">
        <f t="shared" si="6"/>
        <v>0</v>
      </c>
      <c r="F26" s="38">
        <f t="shared" si="6"/>
        <v>0</v>
      </c>
      <c r="G26" s="38">
        <f t="shared" si="6"/>
        <v>0</v>
      </c>
      <c r="H26" s="38">
        <f t="shared" si="6"/>
        <v>0</v>
      </c>
      <c r="I26" s="38">
        <f t="shared" si="6"/>
        <v>0</v>
      </c>
      <c r="J26" s="38">
        <f t="shared" si="6"/>
        <v>0</v>
      </c>
      <c r="K26" s="38">
        <f t="shared" si="6"/>
        <v>0</v>
      </c>
      <c r="L26" s="38">
        <f t="shared" si="6"/>
        <v>0</v>
      </c>
      <c r="M26" s="38">
        <f t="shared" si="6"/>
        <v>0</v>
      </c>
      <c r="N26" s="38">
        <f t="shared" si="6"/>
        <v>0</v>
      </c>
      <c r="O26" s="38">
        <f t="shared" si="6"/>
        <v>0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5A05-8140-4F2A-A945-BE8B37D7150A}">
  <dimension ref="B2:B9"/>
  <sheetViews>
    <sheetView workbookViewId="0">
      <selection activeCell="H18" sqref="H18"/>
    </sheetView>
  </sheetViews>
  <sheetFormatPr defaultRowHeight="14.4" x14ac:dyDescent="0.3"/>
  <sheetData>
    <row r="2" spans="2:2" x14ac:dyDescent="0.3">
      <c r="B2" t="s">
        <v>251</v>
      </c>
    </row>
    <row r="3" spans="2:2" x14ac:dyDescent="0.3">
      <c r="B3" t="s">
        <v>252</v>
      </c>
    </row>
    <row r="4" spans="2:2" x14ac:dyDescent="0.3">
      <c r="B4" t="s">
        <v>253</v>
      </c>
    </row>
    <row r="5" spans="2:2" x14ac:dyDescent="0.3">
      <c r="B5" t="s">
        <v>254</v>
      </c>
    </row>
    <row r="6" spans="2:2" x14ac:dyDescent="0.3">
      <c r="B6" t="s">
        <v>255</v>
      </c>
    </row>
    <row r="9" spans="2:2" x14ac:dyDescent="0.3">
      <c r="B9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F786-1659-40C4-9530-C6FD1F68A0C3}">
  <dimension ref="A1:C11"/>
  <sheetViews>
    <sheetView workbookViewId="0">
      <selection activeCell="A13" sqref="A13"/>
    </sheetView>
  </sheetViews>
  <sheetFormatPr defaultRowHeight="14.4" x14ac:dyDescent="0.3"/>
  <cols>
    <col min="1" max="1" width="67.88671875" bestFit="1" customWidth="1"/>
  </cols>
  <sheetData>
    <row r="1" spans="1:3" x14ac:dyDescent="0.3">
      <c r="A1" t="s">
        <v>40</v>
      </c>
      <c r="B1" s="1"/>
    </row>
    <row r="2" spans="1:3" x14ac:dyDescent="0.3">
      <c r="A2" t="s">
        <v>259</v>
      </c>
      <c r="B2">
        <v>26</v>
      </c>
      <c r="C2" t="s">
        <v>41</v>
      </c>
    </row>
    <row r="3" spans="1:3" x14ac:dyDescent="0.3">
      <c r="B3" s="1" t="s">
        <v>37</v>
      </c>
      <c r="C3" t="s">
        <v>42</v>
      </c>
    </row>
    <row r="4" spans="1:3" x14ac:dyDescent="0.3">
      <c r="A4" t="s">
        <v>38</v>
      </c>
      <c r="B4" t="str">
        <f>" "</f>
        <v xml:space="preserve"> </v>
      </c>
    </row>
    <row r="5" spans="1:3" x14ac:dyDescent="0.3">
      <c r="B5" t="str">
        <f>"0"</f>
        <v>0</v>
      </c>
    </row>
    <row r="6" spans="1:3" x14ac:dyDescent="0.3">
      <c r="A6" t="s">
        <v>39</v>
      </c>
      <c r="B6" t="str">
        <f>"Bananas"</f>
        <v>Bananas</v>
      </c>
    </row>
    <row r="8" spans="1:3" x14ac:dyDescent="0.3">
      <c r="A8" t="s">
        <v>77</v>
      </c>
      <c r="B8" s="1" t="s">
        <v>78</v>
      </c>
      <c r="C8" t="s">
        <v>79</v>
      </c>
    </row>
    <row r="11" spans="1:3" x14ac:dyDescent="0.3">
      <c r="A11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Agenda</vt:lpstr>
      <vt:lpstr>Sum, Count and Average </vt:lpstr>
      <vt:lpstr>The IFS</vt:lpstr>
      <vt:lpstr>LookUps</vt:lpstr>
      <vt:lpstr>Formating and Date Formulas</vt:lpstr>
      <vt:lpstr>Data Tricks</vt:lpstr>
      <vt:lpstr>Basic Forecast</vt:lpstr>
      <vt:lpstr>Final Thoughts</vt:lpstr>
      <vt:lpstr>Bonus Hints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Beim</dc:creator>
  <cp:lastModifiedBy>Jessica Beim</cp:lastModifiedBy>
  <dcterms:created xsi:type="dcterms:W3CDTF">2020-11-01T18:13:36Z</dcterms:created>
  <dcterms:modified xsi:type="dcterms:W3CDTF">2020-11-09T20:36:13Z</dcterms:modified>
</cp:coreProperties>
</file>